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октябрь\"/>
    </mc:Choice>
  </mc:AlternateContent>
  <bookViews>
    <workbookView xWindow="0" yWindow="0" windowWidth="28800" windowHeight="12435"/>
  </bookViews>
  <sheets>
    <sheet name="декабр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3" i="1" l="1"/>
  <c r="C142" i="1"/>
  <c r="C139" i="1"/>
  <c r="C138" i="1"/>
  <c r="C134" i="1"/>
  <c r="C133" i="1"/>
  <c r="C132" i="1"/>
  <c r="C131" i="1"/>
  <c r="C127" i="1"/>
  <c r="B123" i="1"/>
  <c r="B48" i="1"/>
  <c r="B43" i="1"/>
  <c r="B37" i="1"/>
  <c r="B36" i="1"/>
  <c r="B35" i="1"/>
  <c r="B32" i="1"/>
  <c r="B28" i="1"/>
  <c r="B27" i="1"/>
  <c r="B26" i="1"/>
  <c r="C22" i="1"/>
  <c r="C19" i="1"/>
  <c r="B19" i="1"/>
  <c r="B18" i="1"/>
  <c r="B12" i="1"/>
  <c r="B11" i="1"/>
  <c r="B10" i="1"/>
  <c r="B8" i="1"/>
  <c r="B7" i="1"/>
  <c r="B3" i="1"/>
  <c r="B2" i="1"/>
</calcChain>
</file>

<file path=xl/sharedStrings.xml><?xml version="1.0" encoding="utf-8"?>
<sst xmlns="http://schemas.openxmlformats.org/spreadsheetml/2006/main" count="134" uniqueCount="83">
  <si>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</si>
  <si>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</si>
  <si>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</si>
  <si>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</si>
  <si>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</si>
  <si>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</si>
  <si>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Бытовые нужды офиса</t>
  </si>
  <si>
    <t>Оплата интернета, мобильной связи</t>
  </si>
  <si>
    <t>Курьерские услуги, транспортные услуги</t>
  </si>
  <si>
    <t>Почтовые услуги</t>
  </si>
  <si>
    <t>Расходы на собрание</t>
  </si>
  <si>
    <t>Проведение фестиваля</t>
  </si>
  <si>
    <t>Расходы по программам:</t>
  </si>
  <si>
    <t>Брошенные дети в больнице</t>
  </si>
  <si>
    <t>ГРАНТ</t>
  </si>
  <si>
    <t>Софинанс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</si>
  <si>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</si>
  <si>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</si>
  <si>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анализов нянь, лекарств и средств гигиены</t>
  </si>
  <si>
    <t>Покупка нужностей (питание,подгузники и пр.) (ТЖС)</t>
  </si>
  <si>
    <t>Оплата доставки средств гигиены, лекарств</t>
  </si>
  <si>
    <t xml:space="preserve">Аренда, коммунальные расходы </t>
  </si>
  <si>
    <t>Содержание: питание, расходники</t>
  </si>
  <si>
    <t>Оплата труда воспитателя, инструктора ЛФК</t>
  </si>
  <si>
    <t>Школа приемных родителей</t>
  </si>
  <si>
    <t>Оплата работы сотрудников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</si>
  <si>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</si>
  <si>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</si>
  <si>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</si>
  <si>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</si>
  <si>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Покупка гастростомы для Самира К.</t>
  </si>
  <si>
    <t>Реабилитация Маши С.</t>
  </si>
  <si>
    <t>Покупка нужностей</t>
  </si>
  <si>
    <t>Медсопровождение сиротских учреждений</t>
  </si>
  <si>
    <t>Почтовые услуги (отправка заключений в учреждения)</t>
  </si>
  <si>
    <t>Покупка системы энтерального питания</t>
  </si>
  <si>
    <t>Оплата занятий логопеда, педагогов +налог</t>
  </si>
  <si>
    <t>Анна К.</t>
  </si>
  <si>
    <t>Покупка билетов</t>
  </si>
  <si>
    <t>Андрей К.</t>
  </si>
  <si>
    <t>Оплата ухода патронажной няни</t>
  </si>
  <si>
    <t>Оплата анализов, лекарств</t>
  </si>
  <si>
    <t>Артем Х.</t>
  </si>
  <si>
    <t>Трансфер</t>
  </si>
  <si>
    <t>Вадим К.</t>
  </si>
  <si>
    <t>Валерия Р.</t>
  </si>
  <si>
    <t xml:space="preserve">Валя К. </t>
  </si>
  <si>
    <t xml:space="preserve">Оплата ухода патронажной няни </t>
  </si>
  <si>
    <t>Ваня Ф.</t>
  </si>
  <si>
    <t>Даша З.</t>
  </si>
  <si>
    <t>Ирина М.</t>
  </si>
  <si>
    <t>Коля.Сочи</t>
  </si>
  <si>
    <t>Леня С.</t>
  </si>
  <si>
    <t>Михаил С.</t>
  </si>
  <si>
    <t>Максим Б.</t>
  </si>
  <si>
    <t>Николай Ф.</t>
  </si>
  <si>
    <t>Петя З.</t>
  </si>
  <si>
    <t>Петя Ф.</t>
  </si>
  <si>
    <t>Роман Р.</t>
  </si>
  <si>
    <t>Самат Г.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</si>
  <si>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</si>
  <si>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</si>
  <si>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 </t>
  </si>
  <si>
    <t>Оплата трансфера</t>
  </si>
  <si>
    <t>Выездные медицинские консультации для региональных детей-сирот</t>
  </si>
  <si>
    <t>ГРАНТ Абсолют</t>
  </si>
  <si>
    <t>Софинансирование</t>
  </si>
  <si>
    <t>Заработная плата сотрудников и налоги</t>
  </si>
  <si>
    <t>Смоленск</t>
  </si>
  <si>
    <t>Проезд</t>
  </si>
  <si>
    <t>Петровск-Забайкальский</t>
  </si>
  <si>
    <t>Проживание</t>
  </si>
  <si>
    <t>трансфер</t>
  </si>
  <si>
    <t>Оплата работы админ.сотрудников</t>
  </si>
  <si>
    <t>Оплата работы врачей</t>
  </si>
  <si>
    <t>Расходники</t>
  </si>
  <si>
    <t>Москва</t>
  </si>
  <si>
    <t>ЛНР</t>
  </si>
  <si>
    <t>Лекарства</t>
  </si>
  <si>
    <t>Кострома</t>
  </si>
  <si>
    <t>Камышин</t>
  </si>
  <si>
    <t>Социальный центр помощи детям-сиротам</t>
  </si>
  <si>
    <t>Оплата лицензии на ПО, оплата программ и доп. ПО, 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</si>
</sst>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i/>
      <sz val="11"/>
      <color theme="8" tint="-0.249977111117893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  <font>
      <b/>
      <sz val="12"/>
      <color theme="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3" fontId="2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5" fillId="0" borderId="0" xfId="0" applyFont="1" applyBorder="1" applyAlignment="1">
      <alignment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3" fontId="8" fillId="0" borderId="0" xfId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3" fontId="8" fillId="0" borderId="0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justify" vertical="center" wrapText="1"/>
    </xf>
    <xf numFmtId="43" fontId="11" fillId="0" borderId="0" xfId="1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3" fontId="13" fillId="0" borderId="0" xfId="1" applyFont="1" applyFill="1" applyBorder="1" applyAlignment="1">
      <alignment horizontal="center" vertical="center" wrapText="1"/>
    </xf>
    <xf numFmtId="43" fontId="9" fillId="0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0" fontId="5" fillId="0" borderId="0" xfId="0" applyFont="1"/>
    <xf numFmtId="43" fontId="9" fillId="0" borderId="0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tabSelected="1" workbookViewId="0">
      <selection activeCell="A11" sqref="A11"/>
    </sheetView>
  </sheetViews>
  <sheetFormatPr defaultRowHeight="15" x14ac:dyDescent="0.25"/>
  <cols>
    <col min="1" max="1" width="45.140625" style="10" customWidth="1"/>
    <col min="2" max="2" width="15.5703125" style="10" customWidth="1"/>
    <col min="3" max="3" width="22.140625" style="5" customWidth="1"/>
  </cols>
  <sheetData>
    <row r="1" spans="1:3" ht="24.75" customHeight="1" x14ac:dyDescent="0.25">
      <c r="A1" s="1" t="s">
        <v>0</v>
      </c>
      <c r="B1" s="1"/>
      <c r="C1" s="1"/>
    </row>
    <row r="2" spans="1:3" ht="15.75" x14ac:dyDescent="0.25">
      <c r="A2" s="2" t="s">
        <v>1</v>
      </c>
      <c r="B2" s="3">
        <f>5000</f>
        <v>5000</v>
      </c>
      <c r="C2" s="3"/>
    </row>
    <row r="3" spans="1:3" ht="15.75" x14ac:dyDescent="0.25">
      <c r="A3" s="2" t="s">
        <v>2</v>
      </c>
      <c r="B3" s="3">
        <f>(442225.24+29842.12+105173+11500)*1.202+9200+25000-103672.5-103973</f>
        <v>534220.41271999991</v>
      </c>
      <c r="C3" s="3"/>
    </row>
    <row r="4" spans="1:3" ht="15.75" x14ac:dyDescent="0.25">
      <c r="A4" s="2" t="s">
        <v>3</v>
      </c>
      <c r="B4" s="3">
        <v>11000</v>
      </c>
      <c r="C4" s="3"/>
    </row>
    <row r="5" spans="1:3" ht="15.75" x14ac:dyDescent="0.25">
      <c r="A5" s="2" t="s">
        <v>4</v>
      </c>
      <c r="B5" s="3">
        <v>14891.36</v>
      </c>
      <c r="C5" s="3"/>
    </row>
    <row r="6" spans="1:3" ht="31.5" x14ac:dyDescent="0.25">
      <c r="A6" s="2" t="s">
        <v>82</v>
      </c>
      <c r="B6" s="3"/>
      <c r="C6" s="3"/>
    </row>
    <row r="7" spans="1:3" ht="15.75" x14ac:dyDescent="0.25">
      <c r="A7" s="2" t="s">
        <v>5</v>
      </c>
      <c r="B7" s="3">
        <f>4394.22</f>
        <v>4394.22</v>
      </c>
      <c r="C7" s="3"/>
    </row>
    <row r="8" spans="1:3" ht="15.75" x14ac:dyDescent="0.25">
      <c r="A8" s="2" t="s">
        <v>6</v>
      </c>
      <c r="B8" s="3">
        <f>798+308+2198+2862.73</f>
        <v>6166.73</v>
      </c>
      <c r="C8" s="3"/>
    </row>
    <row r="9" spans="1:3" ht="15.75" x14ac:dyDescent="0.25">
      <c r="A9" s="2" t="s">
        <v>7</v>
      </c>
      <c r="B9" s="3"/>
      <c r="C9" s="3"/>
    </row>
    <row r="10" spans="1:3" ht="15.75" x14ac:dyDescent="0.25">
      <c r="A10" s="4" t="s">
        <v>8</v>
      </c>
      <c r="B10" s="3">
        <f>11800.31+26699.6</f>
        <v>38499.909999999996</v>
      </c>
      <c r="C10" s="3"/>
    </row>
    <row r="11" spans="1:3" ht="15.75" x14ac:dyDescent="0.25">
      <c r="A11" s="4" t="s">
        <v>9</v>
      </c>
      <c r="B11" s="3">
        <f>2825.5</f>
        <v>2825.5</v>
      </c>
      <c r="C11" s="3"/>
    </row>
    <row r="12" spans="1:3" ht="15.75" x14ac:dyDescent="0.25">
      <c r="A12" s="4" t="s">
        <v>10</v>
      </c>
      <c r="B12" s="3">
        <f>9710.2+4200+4835+850+1603.9+12637+7926</f>
        <v>41762.100000000006</v>
      </c>
      <c r="C12" s="3"/>
    </row>
    <row r="13" spans="1:3" ht="15.75" x14ac:dyDescent="0.25">
      <c r="A13" s="4" t="s">
        <v>11</v>
      </c>
      <c r="B13" s="3"/>
      <c r="C13" s="3"/>
    </row>
    <row r="14" spans="1:3" ht="15.75" x14ac:dyDescent="0.25">
      <c r="A14" s="1"/>
      <c r="B14" s="1"/>
    </row>
    <row r="15" spans="1:3" ht="27.75" customHeight="1" x14ac:dyDescent="0.25">
      <c r="A15" s="6" t="s">
        <v>12</v>
      </c>
      <c r="B15" s="6"/>
      <c r="C15" s="6"/>
    </row>
    <row r="16" spans="1:3" ht="22.5" customHeight="1" x14ac:dyDescent="0.25">
      <c r="A16" s="1" t="s">
        <v>13</v>
      </c>
      <c r="B16" s="1"/>
      <c r="C16" s="1"/>
    </row>
    <row r="17" spans="1:3" ht="15.75" x14ac:dyDescent="0.25">
      <c r="A17" s="7"/>
      <c r="B17" s="8" t="s">
        <v>14</v>
      </c>
      <c r="C17" s="8" t="s">
        <v>15</v>
      </c>
    </row>
    <row r="18" spans="1:3" ht="15.75" x14ac:dyDescent="0.25">
      <c r="A18" s="2" t="s">
        <v>16</v>
      </c>
      <c r="B18" s="9">
        <f>335000*1.2+335000</f>
        <v>737000</v>
      </c>
      <c r="C18" s="9">
        <v>1550000</v>
      </c>
    </row>
    <row r="19" spans="1:3" ht="31.5" x14ac:dyDescent="0.25">
      <c r="A19" s="2" t="s">
        <v>17</v>
      </c>
      <c r="B19" s="9">
        <f>80500*1.202</f>
        <v>96761</v>
      </c>
      <c r="C19" s="9">
        <f>(133815.29+5750)*1.202+15833</f>
        <v>183590.47858</v>
      </c>
    </row>
    <row r="20" spans="1:3" ht="31.5" x14ac:dyDescent="0.25">
      <c r="A20" s="2" t="s">
        <v>18</v>
      </c>
      <c r="B20" s="9"/>
      <c r="C20" s="9"/>
    </row>
    <row r="21" spans="1:3" ht="31.5" x14ac:dyDescent="0.25">
      <c r="A21" s="2" t="s">
        <v>19</v>
      </c>
      <c r="B21" s="9"/>
      <c r="C21" s="9">
        <v>904</v>
      </c>
    </row>
    <row r="22" spans="1:3" ht="15.75" x14ac:dyDescent="0.25">
      <c r="A22" s="2" t="s">
        <v>20</v>
      </c>
      <c r="B22" s="9"/>
      <c r="C22" s="9">
        <f>33898.4</f>
        <v>33898.400000000001</v>
      </c>
    </row>
    <row r="23" spans="1:3" ht="15.75" x14ac:dyDescent="0.25">
      <c r="A23" s="2"/>
      <c r="B23" s="9"/>
      <c r="C23" s="9"/>
    </row>
    <row r="25" spans="1:3" ht="23.25" customHeight="1" x14ac:dyDescent="0.25">
      <c r="A25" s="1" t="s">
        <v>81</v>
      </c>
      <c r="B25" s="1"/>
      <c r="C25" s="1"/>
    </row>
    <row r="26" spans="1:3" ht="15.75" x14ac:dyDescent="0.25">
      <c r="A26" s="2" t="s">
        <v>21</v>
      </c>
      <c r="B26" s="3">
        <f>30801+170000</f>
        <v>200801</v>
      </c>
      <c r="C26" s="3"/>
    </row>
    <row r="27" spans="1:3" ht="15.75" x14ac:dyDescent="0.25">
      <c r="A27" s="2" t="s">
        <v>22</v>
      </c>
      <c r="B27" s="3">
        <f>19750+35648.78</f>
        <v>55398.78</v>
      </c>
      <c r="C27" s="3"/>
    </row>
    <row r="28" spans="1:3" ht="31.5" x14ac:dyDescent="0.25">
      <c r="A28" s="2" t="s">
        <v>23</v>
      </c>
      <c r="B28" s="3">
        <f>86250*1.202</f>
        <v>103672.5</v>
      </c>
      <c r="C28" s="3"/>
    </row>
    <row r="30" spans="1:3" ht="15.75" x14ac:dyDescent="0.25">
      <c r="A30" s="1" t="s">
        <v>24</v>
      </c>
      <c r="B30" s="1"/>
      <c r="C30" s="1"/>
    </row>
    <row r="31" spans="1:3" ht="15.75" x14ac:dyDescent="0.25">
      <c r="A31" s="7"/>
      <c r="B31" s="7"/>
      <c r="C31" s="7"/>
    </row>
    <row r="32" spans="1:3" ht="15.75" x14ac:dyDescent="0.25">
      <c r="A32" s="2" t="s">
        <v>25</v>
      </c>
      <c r="B32" s="3">
        <f>48250*1.2</f>
        <v>57900</v>
      </c>
      <c r="C32" s="3"/>
    </row>
    <row r="33" spans="1:3" ht="15.75" x14ac:dyDescent="0.25">
      <c r="A33" s="2"/>
      <c r="B33" s="11"/>
      <c r="C33" s="11"/>
    </row>
    <row r="34" spans="1:3" ht="15.75" x14ac:dyDescent="0.25">
      <c r="A34" s="1" t="s">
        <v>26</v>
      </c>
      <c r="B34" s="1"/>
      <c r="C34" s="1"/>
    </row>
    <row r="35" spans="1:3" ht="15.75" x14ac:dyDescent="0.25">
      <c r="A35" s="2" t="s">
        <v>27</v>
      </c>
      <c r="B35" s="3">
        <f>(96851+168666.67)*1.202+15833</f>
        <v>334985.23934000003</v>
      </c>
      <c r="C35" s="3"/>
    </row>
    <row r="36" spans="1:3" ht="47.25" x14ac:dyDescent="0.25">
      <c r="A36" s="2" t="s">
        <v>28</v>
      </c>
      <c r="B36" s="3">
        <f>6480+7240.78</f>
        <v>13720.779999999999</v>
      </c>
      <c r="C36" s="3"/>
    </row>
    <row r="37" spans="1:3" ht="63" x14ac:dyDescent="0.25">
      <c r="A37" s="2" t="s">
        <v>29</v>
      </c>
      <c r="B37" s="3">
        <f>31255.32</f>
        <v>31255.32</v>
      </c>
      <c r="C37" s="3"/>
    </row>
    <row r="38" spans="1:3" ht="15.75" x14ac:dyDescent="0.25">
      <c r="A38" s="2" t="s">
        <v>30</v>
      </c>
      <c r="B38" s="3">
        <v>16100</v>
      </c>
      <c r="C38" s="3"/>
    </row>
    <row r="39" spans="1:3" ht="15.75" x14ac:dyDescent="0.25">
      <c r="A39" s="2" t="s">
        <v>31</v>
      </c>
      <c r="B39" s="3">
        <v>39000</v>
      </c>
      <c r="C39" s="3"/>
    </row>
    <row r="40" spans="1:3" ht="15.75" x14ac:dyDescent="0.25">
      <c r="A40" s="2" t="s">
        <v>32</v>
      </c>
      <c r="B40" s="3">
        <v>80110</v>
      </c>
      <c r="C40" s="3"/>
    </row>
    <row r="42" spans="1:3" ht="32.25" customHeight="1" x14ac:dyDescent="0.25">
      <c r="A42" s="1" t="s">
        <v>33</v>
      </c>
      <c r="B42" s="1"/>
      <c r="C42" s="1"/>
    </row>
    <row r="43" spans="1:3" ht="15.75" x14ac:dyDescent="0.25">
      <c r="A43" s="2" t="s">
        <v>27</v>
      </c>
      <c r="B43" s="3">
        <f>(68102.76+158428.57)*1.202+70000*1.2+15834</f>
        <v>372124.65866000002</v>
      </c>
      <c r="C43" s="3"/>
    </row>
    <row r="44" spans="1:3" ht="31.5" x14ac:dyDescent="0.25">
      <c r="A44" s="2" t="s">
        <v>34</v>
      </c>
      <c r="B44" s="3"/>
      <c r="C44" s="3"/>
    </row>
    <row r="45" spans="1:3" ht="15.75" x14ac:dyDescent="0.25">
      <c r="A45" s="2" t="s">
        <v>35</v>
      </c>
      <c r="B45" s="3">
        <v>96885</v>
      </c>
      <c r="C45" s="3"/>
    </row>
    <row r="46" spans="1:3" ht="15.75" x14ac:dyDescent="0.25">
      <c r="A46" s="2" t="s">
        <v>32</v>
      </c>
      <c r="B46" s="3">
        <v>24073</v>
      </c>
      <c r="C46" s="3"/>
    </row>
    <row r="47" spans="1:3" ht="15.75" x14ac:dyDescent="0.25">
      <c r="A47" s="2"/>
      <c r="B47" s="3"/>
      <c r="C47" s="3"/>
    </row>
    <row r="48" spans="1:3" ht="31.5" x14ac:dyDescent="0.25">
      <c r="A48" s="12" t="s">
        <v>36</v>
      </c>
      <c r="B48" s="3">
        <f>(15000+5950+22989)*1.202+24840</f>
        <v>77654.678</v>
      </c>
      <c r="C48" s="3"/>
    </row>
    <row r="49" spans="1:3" ht="15.75" x14ac:dyDescent="0.25">
      <c r="A49" s="12"/>
      <c r="B49" s="11"/>
      <c r="C49" s="11"/>
    </row>
    <row r="50" spans="1:3" ht="15.75" x14ac:dyDescent="0.25">
      <c r="A50" s="13" t="s">
        <v>37</v>
      </c>
      <c r="B50" s="14"/>
      <c r="C50" s="14"/>
    </row>
    <row r="51" spans="1:3" ht="15.75" x14ac:dyDescent="0.25">
      <c r="A51" s="15" t="s">
        <v>38</v>
      </c>
      <c r="B51" s="3">
        <v>30058</v>
      </c>
      <c r="C51" s="3"/>
    </row>
    <row r="52" spans="1:3" ht="15.75" x14ac:dyDescent="0.25">
      <c r="A52" s="13" t="s">
        <v>39</v>
      </c>
      <c r="B52" s="11"/>
      <c r="C52" s="11"/>
    </row>
    <row r="53" spans="1:3" ht="15.75" x14ac:dyDescent="0.25">
      <c r="A53" s="15" t="s">
        <v>40</v>
      </c>
      <c r="B53" s="3">
        <v>77500</v>
      </c>
      <c r="C53" s="3"/>
    </row>
    <row r="54" spans="1:3" ht="15.75" x14ac:dyDescent="0.25">
      <c r="A54" s="15" t="s">
        <v>41</v>
      </c>
      <c r="B54" s="3">
        <v>6823.93</v>
      </c>
      <c r="C54" s="3"/>
    </row>
    <row r="55" spans="1:3" ht="15.75" x14ac:dyDescent="0.25">
      <c r="A55" s="13" t="s">
        <v>42</v>
      </c>
      <c r="B55" s="11"/>
      <c r="C55" s="11"/>
    </row>
    <row r="56" spans="1:3" ht="15.75" x14ac:dyDescent="0.25">
      <c r="A56" s="15" t="s">
        <v>40</v>
      </c>
      <c r="B56" s="3">
        <v>77500</v>
      </c>
      <c r="C56" s="3"/>
    </row>
    <row r="57" spans="1:3" ht="15.75" x14ac:dyDescent="0.25">
      <c r="A57" s="15" t="s">
        <v>41</v>
      </c>
      <c r="B57" s="3">
        <v>11478</v>
      </c>
      <c r="C57" s="3"/>
    </row>
    <row r="58" spans="1:3" ht="15.75" x14ac:dyDescent="0.25">
      <c r="A58" s="15" t="s">
        <v>43</v>
      </c>
      <c r="B58" s="3">
        <v>11073.3</v>
      </c>
      <c r="C58" s="3"/>
    </row>
    <row r="59" spans="1:3" ht="15.75" x14ac:dyDescent="0.25">
      <c r="A59" s="13" t="s">
        <v>44</v>
      </c>
      <c r="B59" s="11"/>
      <c r="C59" s="11"/>
    </row>
    <row r="60" spans="1:3" ht="15.75" x14ac:dyDescent="0.25">
      <c r="A60" s="15" t="s">
        <v>38</v>
      </c>
      <c r="B60" s="3">
        <v>33765</v>
      </c>
      <c r="C60" s="3"/>
    </row>
    <row r="61" spans="1:3" ht="15.75" x14ac:dyDescent="0.25">
      <c r="A61" s="13" t="s">
        <v>45</v>
      </c>
      <c r="B61" s="16"/>
      <c r="C61" s="16"/>
    </row>
    <row r="62" spans="1:3" ht="15.75" x14ac:dyDescent="0.25">
      <c r="A62" s="15" t="s">
        <v>40</v>
      </c>
      <c r="B62" s="3">
        <v>77500</v>
      </c>
      <c r="C62" s="3"/>
    </row>
    <row r="63" spans="1:3" ht="15.75" x14ac:dyDescent="0.25">
      <c r="A63" s="15" t="s">
        <v>41</v>
      </c>
      <c r="B63" s="3">
        <v>5343</v>
      </c>
      <c r="C63" s="3"/>
    </row>
    <row r="64" spans="1:3" ht="15.75" x14ac:dyDescent="0.25">
      <c r="A64" s="15" t="s">
        <v>43</v>
      </c>
      <c r="B64" s="3">
        <v>9169.2000000000007</v>
      </c>
      <c r="C64" s="3"/>
    </row>
    <row r="65" spans="1:3" ht="15.75" x14ac:dyDescent="0.25">
      <c r="A65" s="13" t="s">
        <v>46</v>
      </c>
      <c r="B65" s="16"/>
      <c r="C65" s="16"/>
    </row>
    <row r="66" spans="1:3" ht="15.75" x14ac:dyDescent="0.25">
      <c r="A66" s="15" t="s">
        <v>47</v>
      </c>
      <c r="B66" s="3">
        <v>77500</v>
      </c>
      <c r="C66" s="3"/>
    </row>
    <row r="67" spans="1:3" ht="15.75" x14ac:dyDescent="0.25">
      <c r="A67" s="15" t="s">
        <v>41</v>
      </c>
      <c r="B67" s="3">
        <v>1752</v>
      </c>
      <c r="C67" s="3"/>
    </row>
    <row r="68" spans="1:3" ht="15.75" x14ac:dyDescent="0.25">
      <c r="A68" s="15" t="s">
        <v>43</v>
      </c>
      <c r="B68" s="3">
        <v>27572.799999999999</v>
      </c>
      <c r="C68" s="3"/>
    </row>
    <row r="69" spans="1:3" ht="15.75" x14ac:dyDescent="0.25">
      <c r="A69" s="13" t="s">
        <v>48</v>
      </c>
      <c r="B69" s="17"/>
      <c r="C69" s="17"/>
    </row>
    <row r="70" spans="1:3" ht="15.75" x14ac:dyDescent="0.25">
      <c r="A70" s="15" t="s">
        <v>40</v>
      </c>
      <c r="B70" s="3">
        <v>77500</v>
      </c>
      <c r="C70" s="3"/>
    </row>
    <row r="71" spans="1:3" ht="15.75" x14ac:dyDescent="0.25">
      <c r="A71" s="15" t="s">
        <v>41</v>
      </c>
      <c r="B71" s="3">
        <v>996</v>
      </c>
      <c r="C71" s="3"/>
    </row>
    <row r="72" spans="1:3" ht="15.75" x14ac:dyDescent="0.25">
      <c r="A72" s="15" t="s">
        <v>43</v>
      </c>
      <c r="B72" s="3">
        <v>7410</v>
      </c>
      <c r="C72" s="3"/>
    </row>
    <row r="73" spans="1:3" ht="15.75" x14ac:dyDescent="0.25">
      <c r="A73" s="13" t="s">
        <v>49</v>
      </c>
      <c r="B73" s="11"/>
      <c r="C73" s="11"/>
    </row>
    <row r="74" spans="1:3" ht="15.75" x14ac:dyDescent="0.25">
      <c r="A74" s="15" t="s">
        <v>41</v>
      </c>
      <c r="B74" s="3">
        <v>7092.36</v>
      </c>
      <c r="C74" s="3"/>
    </row>
    <row r="75" spans="1:3" ht="15.75" x14ac:dyDescent="0.25">
      <c r="A75" s="15" t="s">
        <v>43</v>
      </c>
      <c r="B75" s="3">
        <v>4646.3999999999996</v>
      </c>
      <c r="C75" s="3"/>
    </row>
    <row r="76" spans="1:3" ht="15.75" x14ac:dyDescent="0.25">
      <c r="A76" s="13" t="s">
        <v>50</v>
      </c>
      <c r="B76" s="11"/>
      <c r="C76" s="11"/>
    </row>
    <row r="77" spans="1:3" ht="15.75" x14ac:dyDescent="0.25">
      <c r="A77" s="15" t="s">
        <v>40</v>
      </c>
      <c r="B77" s="3">
        <v>47500</v>
      </c>
      <c r="C77" s="3"/>
    </row>
    <row r="78" spans="1:3" ht="15.75" x14ac:dyDescent="0.25">
      <c r="A78" s="15" t="s">
        <v>41</v>
      </c>
      <c r="B78" s="3">
        <v>313.87</v>
      </c>
      <c r="C78" s="3"/>
    </row>
    <row r="79" spans="1:3" ht="15.75" x14ac:dyDescent="0.25">
      <c r="A79" s="13" t="s">
        <v>51</v>
      </c>
      <c r="B79" s="11"/>
      <c r="C79" s="11"/>
    </row>
    <row r="80" spans="1:3" ht="15.75" x14ac:dyDescent="0.25">
      <c r="A80" s="15" t="s">
        <v>40</v>
      </c>
      <c r="B80" s="3">
        <v>77500</v>
      </c>
      <c r="C80" s="3"/>
    </row>
    <row r="81" spans="1:3" ht="15.75" x14ac:dyDescent="0.25">
      <c r="A81" s="15" t="s">
        <v>41</v>
      </c>
      <c r="B81" s="3">
        <v>2000.77</v>
      </c>
      <c r="C81" s="3"/>
    </row>
    <row r="82" spans="1:3" ht="15.75" x14ac:dyDescent="0.25">
      <c r="A82" s="15" t="s">
        <v>43</v>
      </c>
      <c r="B82" s="3">
        <v>5622</v>
      </c>
      <c r="C82" s="3"/>
    </row>
    <row r="83" spans="1:3" ht="15.75" x14ac:dyDescent="0.25">
      <c r="A83" s="18" t="s">
        <v>52</v>
      </c>
      <c r="B83" s="11"/>
      <c r="C83" s="11"/>
    </row>
    <row r="84" spans="1:3" ht="15.75" x14ac:dyDescent="0.25">
      <c r="A84" s="15" t="s">
        <v>40</v>
      </c>
      <c r="B84" s="3">
        <v>77500</v>
      </c>
      <c r="C84" s="3"/>
    </row>
    <row r="85" spans="1:3" ht="15.75" x14ac:dyDescent="0.25">
      <c r="A85" s="15" t="s">
        <v>41</v>
      </c>
      <c r="B85" s="3">
        <v>25043.4</v>
      </c>
      <c r="C85" s="3"/>
    </row>
    <row r="86" spans="1:3" ht="15.75" x14ac:dyDescent="0.25">
      <c r="A86" s="15" t="s">
        <v>43</v>
      </c>
      <c r="B86" s="3">
        <v>5862.5</v>
      </c>
      <c r="C86" s="3"/>
    </row>
    <row r="87" spans="1:3" ht="15.75" x14ac:dyDescent="0.25">
      <c r="A87" s="18" t="s">
        <v>53</v>
      </c>
      <c r="B87" s="11"/>
      <c r="C87" s="11"/>
    </row>
    <row r="88" spans="1:3" ht="15.75" x14ac:dyDescent="0.25">
      <c r="A88" s="15" t="s">
        <v>40</v>
      </c>
      <c r="B88" s="3">
        <v>77500</v>
      </c>
      <c r="C88" s="3"/>
    </row>
    <row r="89" spans="1:3" ht="15.75" x14ac:dyDescent="0.25">
      <c r="A89" s="15" t="s">
        <v>40</v>
      </c>
      <c r="B89" s="3">
        <v>5565.08</v>
      </c>
      <c r="C89" s="3"/>
    </row>
    <row r="90" spans="1:3" ht="15.75" x14ac:dyDescent="0.25">
      <c r="A90" s="18" t="s">
        <v>54</v>
      </c>
      <c r="B90" s="11"/>
      <c r="C90" s="11"/>
    </row>
    <row r="91" spans="1:3" ht="15.75" x14ac:dyDescent="0.25">
      <c r="A91" s="15" t="s">
        <v>40</v>
      </c>
      <c r="B91" s="3">
        <v>67500</v>
      </c>
      <c r="C91" s="3"/>
    </row>
    <row r="92" spans="1:3" ht="15.75" x14ac:dyDescent="0.25">
      <c r="A92" s="15" t="s">
        <v>41</v>
      </c>
      <c r="B92" s="3">
        <v>4875.2</v>
      </c>
      <c r="C92" s="3"/>
    </row>
    <row r="93" spans="1:3" ht="15.75" x14ac:dyDescent="0.25">
      <c r="A93" s="18" t="s">
        <v>55</v>
      </c>
      <c r="B93" s="11"/>
      <c r="C93" s="11"/>
    </row>
    <row r="94" spans="1:3" ht="15.75" x14ac:dyDescent="0.25">
      <c r="A94" s="15" t="s">
        <v>40</v>
      </c>
      <c r="B94" s="3">
        <v>77500</v>
      </c>
      <c r="C94" s="3"/>
    </row>
    <row r="95" spans="1:3" ht="15.75" x14ac:dyDescent="0.25">
      <c r="A95" s="15" t="s">
        <v>41</v>
      </c>
      <c r="B95" s="3">
        <v>22012.3</v>
      </c>
      <c r="C95" s="3"/>
    </row>
    <row r="96" spans="1:3" ht="15.75" x14ac:dyDescent="0.25">
      <c r="A96" s="15" t="s">
        <v>43</v>
      </c>
      <c r="B96" s="3">
        <v>8081.2</v>
      </c>
      <c r="C96" s="3"/>
    </row>
    <row r="97" spans="1:3" ht="15.75" x14ac:dyDescent="0.25">
      <c r="A97" s="18" t="s">
        <v>56</v>
      </c>
      <c r="B97" s="11"/>
      <c r="C97" s="11"/>
    </row>
    <row r="98" spans="1:3" ht="15.75" x14ac:dyDescent="0.25">
      <c r="A98" s="15" t="s">
        <v>41</v>
      </c>
      <c r="B98" s="3">
        <v>7092.36</v>
      </c>
      <c r="C98" s="3"/>
    </row>
    <row r="99" spans="1:3" ht="15.75" x14ac:dyDescent="0.25">
      <c r="A99" s="15" t="s">
        <v>43</v>
      </c>
      <c r="B99" s="3">
        <v>9991.6</v>
      </c>
      <c r="C99" s="3"/>
    </row>
    <row r="100" spans="1:3" ht="15.75" x14ac:dyDescent="0.25">
      <c r="A100" s="18" t="s">
        <v>57</v>
      </c>
      <c r="B100" s="11"/>
      <c r="C100" s="11"/>
    </row>
    <row r="101" spans="1:3" ht="15.75" x14ac:dyDescent="0.25">
      <c r="A101" s="15" t="s">
        <v>40</v>
      </c>
      <c r="B101" s="3">
        <v>57500</v>
      </c>
      <c r="C101" s="3"/>
    </row>
    <row r="102" spans="1:3" ht="15.75" x14ac:dyDescent="0.25">
      <c r="A102" s="15" t="s">
        <v>41</v>
      </c>
      <c r="B102" s="3">
        <v>5636.1</v>
      </c>
      <c r="C102" s="3"/>
    </row>
    <row r="103" spans="1:3" ht="15.75" x14ac:dyDescent="0.25">
      <c r="A103" s="15" t="s">
        <v>43</v>
      </c>
      <c r="B103" s="3">
        <v>12739.2</v>
      </c>
      <c r="C103" s="3"/>
    </row>
    <row r="104" spans="1:3" ht="15.75" x14ac:dyDescent="0.25">
      <c r="A104" s="13" t="s">
        <v>58</v>
      </c>
      <c r="B104" s="11"/>
      <c r="C104" s="11"/>
    </row>
    <row r="105" spans="1:3" ht="15.75" x14ac:dyDescent="0.25">
      <c r="A105" s="15" t="s">
        <v>47</v>
      </c>
      <c r="B105" s="3">
        <v>77500</v>
      </c>
      <c r="C105" s="3"/>
    </row>
    <row r="106" spans="1:3" ht="15.75" x14ac:dyDescent="0.25">
      <c r="A106" s="15" t="s">
        <v>41</v>
      </c>
      <c r="B106" s="3">
        <v>2220.46</v>
      </c>
      <c r="C106" s="3"/>
    </row>
    <row r="107" spans="1:3" ht="15.75" x14ac:dyDescent="0.25">
      <c r="A107" s="13" t="s">
        <v>59</v>
      </c>
      <c r="B107" s="11"/>
      <c r="C107" s="11"/>
    </row>
    <row r="108" spans="1:3" ht="15.75" x14ac:dyDescent="0.25">
      <c r="A108" s="15" t="s">
        <v>47</v>
      </c>
      <c r="B108" s="3">
        <v>32500</v>
      </c>
      <c r="C108" s="3"/>
    </row>
    <row r="109" spans="1:3" ht="15.75" x14ac:dyDescent="0.25">
      <c r="A109" s="15" t="s">
        <v>41</v>
      </c>
      <c r="B109" s="3">
        <v>1075</v>
      </c>
      <c r="C109" s="3"/>
    </row>
    <row r="110" spans="1:3" ht="15.75" x14ac:dyDescent="0.25">
      <c r="A110" s="13" t="s">
        <v>60</v>
      </c>
      <c r="B110" s="3"/>
      <c r="C110" s="3"/>
    </row>
    <row r="111" spans="1:3" ht="15.75" x14ac:dyDescent="0.25">
      <c r="A111" s="15" t="s">
        <v>47</v>
      </c>
      <c r="B111" s="3">
        <v>77500</v>
      </c>
      <c r="C111" s="3"/>
    </row>
    <row r="112" spans="1:3" ht="15.75" x14ac:dyDescent="0.25">
      <c r="A112" s="15" t="s">
        <v>61</v>
      </c>
      <c r="B112" s="3">
        <v>6513</v>
      </c>
      <c r="C112" s="3"/>
    </row>
    <row r="113" spans="1:3" ht="15.75" x14ac:dyDescent="0.25">
      <c r="A113" s="15" t="s">
        <v>43</v>
      </c>
      <c r="B113" s="3">
        <v>6267.3</v>
      </c>
      <c r="C113" s="3"/>
    </row>
    <row r="114" spans="1:3" ht="15.75" x14ac:dyDescent="0.25">
      <c r="A114" s="13" t="s">
        <v>62</v>
      </c>
      <c r="B114" s="3"/>
      <c r="C114" s="3"/>
    </row>
    <row r="115" spans="1:3" ht="15.75" x14ac:dyDescent="0.25">
      <c r="A115" s="15" t="s">
        <v>47</v>
      </c>
      <c r="B115" s="3">
        <v>77500</v>
      </c>
      <c r="C115" s="3"/>
    </row>
    <row r="116" spans="1:3" ht="15.75" x14ac:dyDescent="0.25">
      <c r="A116" s="15" t="s">
        <v>41</v>
      </c>
      <c r="B116" s="3">
        <v>3499</v>
      </c>
      <c r="C116" s="3"/>
    </row>
    <row r="117" spans="1:3" ht="15.75" x14ac:dyDescent="0.25">
      <c r="A117" s="15" t="s">
        <v>63</v>
      </c>
      <c r="B117" s="3">
        <v>8876.7999999999993</v>
      </c>
      <c r="C117" s="3"/>
    </row>
    <row r="118" spans="1:3" ht="15.75" x14ac:dyDescent="0.25">
      <c r="A118" s="19"/>
      <c r="B118" s="20"/>
    </row>
    <row r="119" spans="1:3" ht="35.25" customHeight="1" x14ac:dyDescent="0.25">
      <c r="A119" s="21" t="s">
        <v>64</v>
      </c>
      <c r="B119" s="21"/>
      <c r="C119" s="21"/>
    </row>
    <row r="120" spans="1:3" ht="15.75" x14ac:dyDescent="0.25">
      <c r="A120" s="22"/>
      <c r="B120" s="22"/>
    </row>
    <row r="121" spans="1:3" ht="47.25" x14ac:dyDescent="0.25">
      <c r="A121" s="7"/>
      <c r="B121" s="23" t="s">
        <v>65</v>
      </c>
      <c r="C121" s="23" t="s">
        <v>66</v>
      </c>
    </row>
    <row r="122" spans="1:3" ht="15.75" x14ac:dyDescent="0.25">
      <c r="A122" s="15"/>
      <c r="B122" s="24"/>
      <c r="C122" s="25"/>
    </row>
    <row r="123" spans="1:3" ht="24.75" customHeight="1" x14ac:dyDescent="0.25">
      <c r="A123" s="15" t="s">
        <v>67</v>
      </c>
      <c r="B123" s="24">
        <f>86500*1.202</f>
        <v>103973</v>
      </c>
      <c r="C123" s="25"/>
    </row>
    <row r="124" spans="1:3" ht="15.75" x14ac:dyDescent="0.25">
      <c r="A124" s="15"/>
      <c r="B124" s="24"/>
      <c r="C124" s="25"/>
    </row>
    <row r="125" spans="1:3" ht="15.75" x14ac:dyDescent="0.25">
      <c r="A125" s="15"/>
      <c r="B125" s="24"/>
      <c r="C125" s="25"/>
    </row>
    <row r="126" spans="1:3" ht="15.75" x14ac:dyDescent="0.25">
      <c r="A126" s="7" t="s">
        <v>68</v>
      </c>
      <c r="B126" s="24"/>
      <c r="C126" s="25"/>
    </row>
    <row r="127" spans="1:3" ht="23.25" customHeight="1" x14ac:dyDescent="0.25">
      <c r="A127" s="15" t="s">
        <v>69</v>
      </c>
      <c r="B127" s="24"/>
      <c r="C127" s="25">
        <f>37128+5584</f>
        <v>42712</v>
      </c>
    </row>
    <row r="128" spans="1:3" ht="15.75" x14ac:dyDescent="0.25">
      <c r="A128" s="15"/>
      <c r="B128" s="24"/>
      <c r="C128" s="25"/>
    </row>
    <row r="129" spans="1:3" ht="15.75" x14ac:dyDescent="0.25">
      <c r="A129" s="7" t="s">
        <v>70</v>
      </c>
      <c r="B129" s="24"/>
      <c r="C129" s="9"/>
    </row>
    <row r="130" spans="1:3" ht="15.75" x14ac:dyDescent="0.25">
      <c r="A130" s="15" t="s">
        <v>69</v>
      </c>
      <c r="B130" s="24"/>
      <c r="C130" s="26"/>
    </row>
    <row r="131" spans="1:3" ht="15.75" x14ac:dyDescent="0.25">
      <c r="A131" s="15" t="s">
        <v>71</v>
      </c>
      <c r="B131" s="24"/>
      <c r="C131" s="9">
        <f>166800+264768</f>
        <v>431568</v>
      </c>
    </row>
    <row r="132" spans="1:3" ht="15.75" x14ac:dyDescent="0.25">
      <c r="A132" s="15" t="s">
        <v>72</v>
      </c>
      <c r="B132" s="24"/>
      <c r="C132" s="9">
        <f>67000+101086.6</f>
        <v>168086.6</v>
      </c>
    </row>
    <row r="133" spans="1:3" ht="15.75" x14ac:dyDescent="0.25">
      <c r="A133" s="15" t="s">
        <v>73</v>
      </c>
      <c r="B133" s="24"/>
      <c r="C133" s="9">
        <f>(21789.47+12786.48+13408.81+11064.76)*1.202+15000</f>
        <v>85977.52304</v>
      </c>
    </row>
    <row r="134" spans="1:3" ht="15.75" x14ac:dyDescent="0.25">
      <c r="A134" s="15" t="s">
        <v>74</v>
      </c>
      <c r="B134" s="24"/>
      <c r="C134" s="9">
        <f>281604*1.2+67344+321099</f>
        <v>726367.8</v>
      </c>
    </row>
    <row r="135" spans="1:3" ht="15.75" x14ac:dyDescent="0.25">
      <c r="A135" s="15" t="s">
        <v>75</v>
      </c>
      <c r="B135" s="24"/>
      <c r="C135" s="9">
        <v>2072</v>
      </c>
    </row>
    <row r="136" spans="1:3" ht="15.75" x14ac:dyDescent="0.25">
      <c r="A136" s="15"/>
      <c r="B136" s="24"/>
      <c r="C136" s="25"/>
    </row>
    <row r="137" spans="1:3" ht="15.75" x14ac:dyDescent="0.25">
      <c r="A137" s="7" t="s">
        <v>76</v>
      </c>
      <c r="B137" s="24"/>
      <c r="C137" s="25"/>
    </row>
    <row r="138" spans="1:3" ht="15.75" x14ac:dyDescent="0.25">
      <c r="A138" s="15" t="s">
        <v>73</v>
      </c>
      <c r="B138" s="24"/>
      <c r="C138" s="25">
        <f>6704.45*1.202</f>
        <v>8058.7488999999996</v>
      </c>
    </row>
    <row r="139" spans="1:3" ht="15.75" x14ac:dyDescent="0.25">
      <c r="A139" s="15" t="s">
        <v>74</v>
      </c>
      <c r="B139" s="24"/>
      <c r="C139" s="25">
        <f>34482*1.2</f>
        <v>41378.400000000001</v>
      </c>
    </row>
    <row r="140" spans="1:3" ht="15.75" x14ac:dyDescent="0.25">
      <c r="A140" s="15"/>
      <c r="B140" s="24"/>
      <c r="C140" s="25"/>
    </row>
    <row r="141" spans="1:3" ht="15.75" x14ac:dyDescent="0.25">
      <c r="A141" s="7" t="s">
        <v>77</v>
      </c>
      <c r="B141" s="24"/>
      <c r="C141" s="25"/>
    </row>
    <row r="142" spans="1:3" ht="15.75" x14ac:dyDescent="0.25">
      <c r="A142" s="15" t="s">
        <v>69</v>
      </c>
      <c r="B142" s="24"/>
      <c r="C142" s="25">
        <f>15944+148100+12884</f>
        <v>176928</v>
      </c>
    </row>
    <row r="143" spans="1:3" ht="15.75" x14ac:dyDescent="0.25">
      <c r="A143" s="15" t="s">
        <v>73</v>
      </c>
      <c r="B143" s="24"/>
      <c r="C143" s="25">
        <f>(3196.62+13408.91+5719.74)*1.202+22500</f>
        <v>49334.974539999996</v>
      </c>
    </row>
    <row r="144" spans="1:3" ht="15.75" x14ac:dyDescent="0.25">
      <c r="A144" s="15" t="s">
        <v>78</v>
      </c>
      <c r="B144" s="24"/>
      <c r="C144" s="25">
        <v>23964</v>
      </c>
    </row>
    <row r="145" spans="1:3" ht="15.75" x14ac:dyDescent="0.25">
      <c r="A145" s="15" t="s">
        <v>72</v>
      </c>
      <c r="B145" s="24"/>
      <c r="C145" s="25">
        <v>16543.400000000001</v>
      </c>
    </row>
    <row r="146" spans="1:3" ht="15.75" x14ac:dyDescent="0.25">
      <c r="A146" s="15"/>
      <c r="B146" s="24"/>
      <c r="C146" s="25"/>
    </row>
    <row r="147" spans="1:3" ht="15.75" x14ac:dyDescent="0.25">
      <c r="A147" s="7" t="s">
        <v>79</v>
      </c>
      <c r="B147" s="24"/>
      <c r="C147" s="25"/>
    </row>
    <row r="148" spans="1:3" ht="21.75" customHeight="1" x14ac:dyDescent="0.25">
      <c r="A148" s="15" t="s">
        <v>69</v>
      </c>
      <c r="B148" s="27">
        <v>33930</v>
      </c>
      <c r="C148" s="27"/>
    </row>
    <row r="149" spans="1:3" ht="15.75" x14ac:dyDescent="0.25">
      <c r="A149" s="15"/>
      <c r="B149" s="24"/>
      <c r="C149" s="25"/>
    </row>
    <row r="150" spans="1:3" ht="15.75" x14ac:dyDescent="0.25">
      <c r="A150" s="7" t="s">
        <v>80</v>
      </c>
      <c r="B150" s="24"/>
      <c r="C150" s="25"/>
    </row>
    <row r="151" spans="1:3" ht="27" customHeight="1" x14ac:dyDescent="0.25">
      <c r="A151" s="15" t="s">
        <v>69</v>
      </c>
      <c r="B151" s="24"/>
      <c r="C151" s="25">
        <v>43092</v>
      </c>
    </row>
    <row r="152" spans="1:3" ht="15.75" x14ac:dyDescent="0.25">
      <c r="A152" s="15"/>
      <c r="B152" s="24"/>
      <c r="C152" s="25"/>
    </row>
    <row r="153" spans="1:3" ht="15.75" x14ac:dyDescent="0.25">
      <c r="A153" s="15"/>
      <c r="B153" s="24"/>
      <c r="C153" s="25"/>
    </row>
    <row r="154" spans="1:3" ht="15.75" x14ac:dyDescent="0.25">
      <c r="A154" s="19"/>
      <c r="B154" s="20"/>
    </row>
    <row r="155" spans="1:3" ht="15.75" x14ac:dyDescent="0.25">
      <c r="A155" s="19"/>
      <c r="B155" s="20"/>
    </row>
  </sheetData>
  <mergeCells count="92">
    <mergeCell ref="A119:C119"/>
    <mergeCell ref="B148:C148"/>
    <mergeCell ref="B112:C112"/>
    <mergeCell ref="B113:C113"/>
    <mergeCell ref="B114:C114"/>
    <mergeCell ref="B115:C115"/>
    <mergeCell ref="B116:C116"/>
    <mergeCell ref="B117:C117"/>
    <mergeCell ref="B105:C105"/>
    <mergeCell ref="B106:C106"/>
    <mergeCell ref="B108:C108"/>
    <mergeCell ref="B109:C109"/>
    <mergeCell ref="B110:C110"/>
    <mergeCell ref="B111:C111"/>
    <mergeCell ref="B96:C96"/>
    <mergeCell ref="B98:C98"/>
    <mergeCell ref="B99:C99"/>
    <mergeCell ref="B101:C101"/>
    <mergeCell ref="B102:C102"/>
    <mergeCell ref="B103:C103"/>
    <mergeCell ref="B88:C88"/>
    <mergeCell ref="B89:C89"/>
    <mergeCell ref="B91:C91"/>
    <mergeCell ref="B92:C92"/>
    <mergeCell ref="B94:C94"/>
    <mergeCell ref="B95:C95"/>
    <mergeCell ref="B80:C80"/>
    <mergeCell ref="B81:C81"/>
    <mergeCell ref="B82:C82"/>
    <mergeCell ref="B84:C84"/>
    <mergeCell ref="B85:C85"/>
    <mergeCell ref="B86:C86"/>
    <mergeCell ref="B71:C71"/>
    <mergeCell ref="B72:C72"/>
    <mergeCell ref="B74:C74"/>
    <mergeCell ref="B75:C75"/>
    <mergeCell ref="B77:C77"/>
    <mergeCell ref="B78:C78"/>
    <mergeCell ref="B65:C65"/>
    <mergeCell ref="B66:C66"/>
    <mergeCell ref="B67:C67"/>
    <mergeCell ref="B68:C68"/>
    <mergeCell ref="B69:C69"/>
    <mergeCell ref="B70:C70"/>
    <mergeCell ref="B58:C58"/>
    <mergeCell ref="B60:C60"/>
    <mergeCell ref="B61:C61"/>
    <mergeCell ref="B62:C62"/>
    <mergeCell ref="B63:C63"/>
    <mergeCell ref="B64:C64"/>
    <mergeCell ref="B50:C50"/>
    <mergeCell ref="B51:C51"/>
    <mergeCell ref="B53:C53"/>
    <mergeCell ref="B54:C54"/>
    <mergeCell ref="B56:C56"/>
    <mergeCell ref="B57:C57"/>
    <mergeCell ref="B43:C43"/>
    <mergeCell ref="B44:C44"/>
    <mergeCell ref="B45:C45"/>
    <mergeCell ref="B46:C46"/>
    <mergeCell ref="B47:C47"/>
    <mergeCell ref="B48:C48"/>
    <mergeCell ref="B36:C36"/>
    <mergeCell ref="B37:C37"/>
    <mergeCell ref="B38:C38"/>
    <mergeCell ref="B39:C39"/>
    <mergeCell ref="B40:C40"/>
    <mergeCell ref="A42:C42"/>
    <mergeCell ref="B27:C27"/>
    <mergeCell ref="B28:C28"/>
    <mergeCell ref="A30:C30"/>
    <mergeCell ref="B32:C32"/>
    <mergeCell ref="A34:C34"/>
    <mergeCell ref="B35:C35"/>
    <mergeCell ref="B13:C13"/>
    <mergeCell ref="A14:B14"/>
    <mergeCell ref="A15:C15"/>
    <mergeCell ref="A16:C16"/>
    <mergeCell ref="A25:C25"/>
    <mergeCell ref="B26:C26"/>
    <mergeCell ref="B7:C7"/>
    <mergeCell ref="B8:C8"/>
    <mergeCell ref="B9:C9"/>
    <mergeCell ref="B10:C10"/>
    <mergeCell ref="B11:C11"/>
    <mergeCell ref="B12:C12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2023-01-25T09:24:49Z</dcterms:created>
  <dcterms:modified xsi:type="dcterms:W3CDTF">2023-01-25T09:33:16Z</dcterms:modified>
</cp:coreProperties>
</file>