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август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5" i="1" l="1"/>
  <c r="C162" i="1"/>
  <c r="C157" i="1"/>
  <c r="C156" i="1"/>
  <c r="C153" i="1"/>
  <c r="C152" i="1"/>
  <c r="C151" i="1"/>
  <c r="C148" i="1"/>
  <c r="C144" i="1"/>
  <c r="B40" i="1"/>
  <c r="B36" i="1"/>
  <c r="B31" i="1"/>
  <c r="B30" i="1"/>
  <c r="B24" i="1"/>
  <c r="B23" i="1"/>
  <c r="B17" i="1"/>
  <c r="B16" i="1"/>
  <c r="B15" i="1"/>
  <c r="B13" i="1"/>
  <c r="B11" i="1"/>
  <c r="B10" i="1"/>
  <c r="B9" i="1"/>
  <c r="B8" i="1"/>
  <c r="B6" i="1"/>
  <c r="B5" i="1"/>
  <c r="B3" i="1"/>
</calcChain>
</file>

<file path=xl/sharedStrings.xml><?xml version="1.0" encoding="utf-8"?>
<sst xmlns="http://schemas.openxmlformats.org/spreadsheetml/2006/main" count="164" uniqueCount="97">
  <si>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</si>
  <si>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</si>
  <si>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</si>
  <si>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</si>
  <si>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</si>
  <si>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>Оплата лицензии на ПО, оплата программ и доп.ПО</t>
  </si>
  <si>
    <t>Командировочные расходы</t>
  </si>
  <si>
    <t xml:space="preserve">Оплата аренды офиса и электроэнергия </t>
  </si>
  <si>
    <t xml:space="preserve">Оплата интернета в офисе и мобильной связи координаторов в офис </t>
  </si>
  <si>
    <t>Курьерские услуги, транспортные услуги</t>
  </si>
  <si>
    <t>Почтовые услуги</t>
  </si>
  <si>
    <t>Печать листовок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</si>
  <si>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</si>
  <si>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</si>
  <si>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</si>
  <si>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</si>
  <si>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анализов нянь, лекарств и средств гигиены</t>
  </si>
  <si>
    <t>Покупка нужностей (питание,подгузники и пр.)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</si>
  <si>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</si>
  <si>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</si>
  <si>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</si>
  <si>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</si>
  <si>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</si>
  <si>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</si>
  <si>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Отправка договоров, протоколов в ДДИ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</si>
  <si>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</si>
  <si>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</si>
  <si>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</si>
  <si>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</si>
  <si>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</si>
  <si>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</si>
  <si>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</si>
  <si>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ЭЭГ, консультация</t>
  </si>
  <si>
    <t>Валерия Р.</t>
  </si>
  <si>
    <t>Виталик Ш.</t>
  </si>
  <si>
    <t xml:space="preserve">Валя К. </t>
  </si>
  <si>
    <t xml:space="preserve">оплата ухода патронажной няни </t>
  </si>
  <si>
    <t xml:space="preserve">Ваня К. </t>
  </si>
  <si>
    <t>Ваня Ф.</t>
  </si>
  <si>
    <t>Билеты</t>
  </si>
  <si>
    <t>Глафира М.</t>
  </si>
  <si>
    <t>Гульнас А.</t>
  </si>
  <si>
    <t>Илья Н.</t>
  </si>
  <si>
    <t>оплата ухода патронажной няни</t>
  </si>
  <si>
    <t>Катя М.</t>
  </si>
  <si>
    <t>Авиабилеты</t>
  </si>
  <si>
    <t>Луиза М.</t>
  </si>
  <si>
    <t>Матвей К.</t>
  </si>
  <si>
    <t>покупка гастростомы</t>
  </si>
  <si>
    <t>Миша Х.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</si>
  <si>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</si>
  <si>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</si>
  <si>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</si>
  <si>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К., Приморский край </t>
  </si>
  <si>
    <t>Сергей Ш. Поддержать Сережу</t>
  </si>
  <si>
    <t>Таня С. Не оставить в одиночестве</t>
  </si>
  <si>
    <t>Федор О.</t>
  </si>
  <si>
    <t>Яша Б.</t>
  </si>
  <si>
    <t>Выездные медицинские консультации для региональных детей-сирот</t>
  </si>
  <si>
    <t>Посткурация</t>
  </si>
  <si>
    <t>ГРАНТ</t>
  </si>
  <si>
    <t>Софинансирование</t>
  </si>
  <si>
    <t>проезд</t>
  </si>
  <si>
    <t>проживание</t>
  </si>
  <si>
    <t>оплата труда администратора выезда</t>
  </si>
  <si>
    <t>суточные расходы</t>
  </si>
  <si>
    <t>оплата труда врачей</t>
  </si>
  <si>
    <t>трансфер</t>
  </si>
  <si>
    <t>Проживание</t>
  </si>
  <si>
    <t>Авиаперелет</t>
  </si>
  <si>
    <t>Питание</t>
  </si>
  <si>
    <t>Оплата труда врачей и налоги</t>
  </si>
  <si>
    <t>Трансферы</t>
  </si>
  <si>
    <t>E-invoicing</t>
  </si>
  <si>
    <t>Рекламные расходы (фото,наклейки,реклама, стикеры)</t>
  </si>
  <si>
    <t>Бытовые нужды офиса</t>
  </si>
  <si>
    <t>Изготовление пропусков</t>
  </si>
  <si>
    <t>Изготовление штампа</t>
  </si>
  <si>
    <t>Оплата изготовления футболок с лого</t>
  </si>
  <si>
    <t>Таргет</t>
  </si>
  <si>
    <t>Проведение акции в Глобусе (закупка расходников)</t>
  </si>
  <si>
    <t>Он-лайн консультация</t>
  </si>
  <si>
    <t>ортезы</t>
  </si>
  <si>
    <t>Коврики-пазлы</t>
  </si>
  <si>
    <t>Маргарита К.</t>
  </si>
  <si>
    <t>Никита М.</t>
  </si>
  <si>
    <t>оплата консультации</t>
  </si>
  <si>
    <t>Оплата МРТ</t>
  </si>
  <si>
    <t>Тимофей П.</t>
  </si>
  <si>
    <t>Оплата питания</t>
  </si>
  <si>
    <t>Прохождение курса реабилитации в центре Дэма</t>
  </si>
  <si>
    <t>Семен К., Виталик Ш.</t>
  </si>
  <si>
    <t>Чувашия август</t>
  </si>
  <si>
    <t>-</t>
  </si>
  <si>
    <t>Оплата расходных материалов</t>
  </si>
  <si>
    <t>Омск</t>
  </si>
  <si>
    <t>Оплата труда координаторов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</si>
</sst>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sz val="12"/>
      <color theme="4" tint="-0.249977111117893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b/>
      <sz val="11"/>
      <color theme="9" tint="-0.249977111117893"/>
      <name val="Calibri"/>
      <family val="2"/>
      <charset val="204"/>
      <scheme val="minor"/>
    </font>
    <font>
      <sz val="12"/>
      <color theme="9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theme="4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43" fontId="3" fillId="0" borderId="0" xfId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center" wrapText="1"/>
    </xf>
    <xf numFmtId="43" fontId="10" fillId="0" borderId="0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wrapText="1"/>
    </xf>
    <xf numFmtId="43" fontId="2" fillId="0" borderId="0" xfId="1" applyFont="1" applyBorder="1"/>
    <xf numFmtId="43" fontId="8" fillId="0" borderId="0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43" fontId="8" fillId="0" borderId="0" xfId="1" applyFont="1" applyBorder="1" applyAlignment="1">
      <alignment horizontal="center" vertical="center" wrapText="1"/>
    </xf>
    <xf numFmtId="43" fontId="13" fillId="0" borderId="0" xfId="1" applyFont="1" applyBorder="1" applyAlignment="1">
      <alignment wrapText="1"/>
    </xf>
    <xf numFmtId="43" fontId="7" fillId="0" borderId="0" xfId="1" applyFont="1" applyBorder="1" applyAlignment="1">
      <alignment horizontal="center" vertical="center" wrapText="1"/>
    </xf>
    <xf numFmtId="43" fontId="14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3" fontId="1" fillId="0" borderId="0" xfId="1" applyFont="1" applyBorder="1" applyAlignment="1">
      <alignment wrapText="1"/>
    </xf>
    <xf numFmtId="0" fontId="15" fillId="0" borderId="0" xfId="0" applyFont="1" applyFill="1" applyBorder="1" applyAlignment="1">
      <alignment horizontal="justify" vertical="center" wrapText="1"/>
    </xf>
    <xf numFmtId="43" fontId="16" fillId="0" borderId="0" xfId="1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43" fontId="7" fillId="0" borderId="0" xfId="1" applyFont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18" fillId="0" borderId="0" xfId="0" applyFont="1" applyFill="1" applyBorder="1" applyAlignment="1">
      <alignment vertical="center" wrapText="1"/>
    </xf>
    <xf numFmtId="43" fontId="2" fillId="0" borderId="0" xfId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tabSelected="1" topLeftCell="A28" workbookViewId="0">
      <selection activeCell="G10" sqref="G10"/>
    </sheetView>
  </sheetViews>
  <sheetFormatPr defaultRowHeight="15" x14ac:dyDescent="0.25"/>
  <cols>
    <col min="1" max="1" width="45.140625" style="4" customWidth="1"/>
    <col min="2" max="2" width="15.5703125" style="5" customWidth="1"/>
    <col min="3" max="3" width="22.42578125" style="3" customWidth="1"/>
  </cols>
  <sheetData>
    <row r="1" spans="1:3" ht="24.75" customHeight="1" x14ac:dyDescent="0.25">
      <c r="A1" s="30" t="s">
        <v>0</v>
      </c>
      <c r="B1" s="30"/>
      <c r="C1" s="30"/>
    </row>
    <row r="2" spans="1:3" ht="15.75" x14ac:dyDescent="0.25">
      <c r="A2" s="1" t="s">
        <v>1</v>
      </c>
      <c r="B2" s="32">
        <v>1000</v>
      </c>
      <c r="C2" s="32"/>
    </row>
    <row r="3" spans="1:3" ht="15.75" x14ac:dyDescent="0.25">
      <c r="A3" s="1" t="s">
        <v>2</v>
      </c>
      <c r="B3" s="32">
        <f>(27738.67+23000+49500+19059.18+28750+12956.96+13590.91+3500+48300+8041.53+45520.83+57500+12130)*1.22</f>
        <v>426497.45760000002</v>
      </c>
      <c r="C3" s="32"/>
    </row>
    <row r="4" spans="1:3" ht="15.75" x14ac:dyDescent="0.25">
      <c r="A4" s="1" t="s">
        <v>3</v>
      </c>
      <c r="B4" s="32">
        <v>10000</v>
      </c>
      <c r="C4" s="32"/>
    </row>
    <row r="5" spans="1:3" ht="15.75" x14ac:dyDescent="0.25">
      <c r="A5" s="1" t="s">
        <v>4</v>
      </c>
      <c r="B5" s="32">
        <f>1000+4503.93+5480</f>
        <v>10983.93</v>
      </c>
      <c r="C5" s="32"/>
    </row>
    <row r="6" spans="1:3" ht="31.5" x14ac:dyDescent="0.25">
      <c r="A6" s="1" t="s">
        <v>5</v>
      </c>
      <c r="B6" s="32">
        <f>33816+19880+142000+2931+1387.03</f>
        <v>200014.03</v>
      </c>
      <c r="C6" s="32"/>
    </row>
    <row r="7" spans="1:3" ht="15.75" x14ac:dyDescent="0.25">
      <c r="A7" s="1" t="s">
        <v>6</v>
      </c>
      <c r="B7" s="32">
        <v>8980.2999999999993</v>
      </c>
      <c r="C7" s="32"/>
    </row>
    <row r="8" spans="1:3" ht="15.75" x14ac:dyDescent="0.25">
      <c r="A8" s="1" t="s">
        <v>7</v>
      </c>
      <c r="B8" s="32">
        <f>7681.11</f>
        <v>7681.11</v>
      </c>
      <c r="C8" s="32"/>
    </row>
    <row r="9" spans="1:3" ht="31.5" x14ac:dyDescent="0.25">
      <c r="A9" s="1" t="s">
        <v>74</v>
      </c>
      <c r="B9" s="32">
        <f>21600</f>
        <v>21600</v>
      </c>
      <c r="C9" s="32"/>
    </row>
    <row r="10" spans="1:3" ht="15.75" x14ac:dyDescent="0.25">
      <c r="A10" s="1" t="s">
        <v>75</v>
      </c>
      <c r="B10" s="32">
        <f>2970+1500+4160</f>
        <v>8630</v>
      </c>
      <c r="C10" s="32"/>
    </row>
    <row r="11" spans="1:3" ht="31.5" x14ac:dyDescent="0.25">
      <c r="A11" s="1" t="s">
        <v>8</v>
      </c>
      <c r="B11" s="32">
        <f>16800+4000</f>
        <v>20800</v>
      </c>
      <c r="C11" s="32"/>
    </row>
    <row r="12" spans="1:3" ht="15.75" x14ac:dyDescent="0.25">
      <c r="A12" s="2" t="s">
        <v>9</v>
      </c>
      <c r="B12" s="32">
        <v>9243.6</v>
      </c>
      <c r="C12" s="32"/>
    </row>
    <row r="13" spans="1:3" ht="15.75" x14ac:dyDescent="0.25">
      <c r="A13" s="2" t="s">
        <v>10</v>
      </c>
      <c r="B13" s="32">
        <f>360+279+735</f>
        <v>1374</v>
      </c>
      <c r="C13" s="32"/>
    </row>
    <row r="14" spans="1:3" ht="15.75" x14ac:dyDescent="0.25">
      <c r="A14" s="2" t="s">
        <v>76</v>
      </c>
      <c r="B14" s="32">
        <v>600</v>
      </c>
      <c r="C14" s="32"/>
    </row>
    <row r="15" spans="1:3" ht="15.75" x14ac:dyDescent="0.25">
      <c r="A15" s="2" t="s">
        <v>11</v>
      </c>
      <c r="B15" s="32">
        <f>9260</f>
        <v>9260</v>
      </c>
      <c r="C15" s="32"/>
    </row>
    <row r="16" spans="1:3" ht="28.5" customHeight="1" x14ac:dyDescent="0.25">
      <c r="A16" s="2" t="s">
        <v>77</v>
      </c>
      <c r="B16" s="32">
        <f>3100</f>
        <v>3100</v>
      </c>
      <c r="C16" s="32"/>
    </row>
    <row r="17" spans="1:3" ht="27" customHeight="1" x14ac:dyDescent="0.25">
      <c r="A17" s="2" t="s">
        <v>78</v>
      </c>
      <c r="B17" s="32">
        <f>53520</f>
        <v>53520</v>
      </c>
      <c r="C17" s="32"/>
    </row>
    <row r="18" spans="1:3" ht="15.75" x14ac:dyDescent="0.25">
      <c r="A18" s="2" t="s">
        <v>79</v>
      </c>
      <c r="B18" s="32">
        <v>14000</v>
      </c>
      <c r="C18" s="32"/>
    </row>
    <row r="19" spans="1:3" ht="31.5" x14ac:dyDescent="0.25">
      <c r="A19" s="2" t="s">
        <v>80</v>
      </c>
      <c r="B19" s="32">
        <v>15900</v>
      </c>
      <c r="C19" s="32"/>
    </row>
    <row r="20" spans="1:3" ht="15.75" x14ac:dyDescent="0.25">
      <c r="A20" s="30"/>
      <c r="B20" s="30"/>
    </row>
    <row r="21" spans="1:3" ht="18.75" x14ac:dyDescent="0.25">
      <c r="A21" s="31" t="s">
        <v>12</v>
      </c>
      <c r="B21" s="31"/>
      <c r="C21" s="31"/>
    </row>
    <row r="22" spans="1:3" ht="15.75" x14ac:dyDescent="0.25">
      <c r="A22" s="30" t="s">
        <v>13</v>
      </c>
      <c r="B22" s="30"/>
      <c r="C22" s="30"/>
    </row>
    <row r="23" spans="1:3" ht="15.75" x14ac:dyDescent="0.25">
      <c r="A23" s="1" t="s">
        <v>14</v>
      </c>
      <c r="B23" s="32">
        <f>930983</f>
        <v>930983</v>
      </c>
      <c r="C23" s="32"/>
    </row>
    <row r="24" spans="1:3" ht="22.5" customHeight="1" x14ac:dyDescent="0.25">
      <c r="A24" s="1" t="s">
        <v>15</v>
      </c>
      <c r="B24" s="32">
        <f>(15333.33+15333+57750+26659.09+46000+16770.25+34500)*1.22</f>
        <v>259061.71739999996</v>
      </c>
      <c r="C24" s="32"/>
    </row>
    <row r="25" spans="1:3" ht="31.5" x14ac:dyDescent="0.25">
      <c r="A25" s="1" t="s">
        <v>16</v>
      </c>
      <c r="B25" s="32">
        <v>12388</v>
      </c>
      <c r="C25" s="32"/>
    </row>
    <row r="26" spans="1:3" ht="31.5" x14ac:dyDescent="0.25">
      <c r="A26" s="1" t="s">
        <v>17</v>
      </c>
      <c r="B26" s="32"/>
      <c r="C26" s="32"/>
    </row>
    <row r="27" spans="1:3" ht="31.5" x14ac:dyDescent="0.25">
      <c r="A27" s="1" t="s">
        <v>18</v>
      </c>
      <c r="B27" s="32">
        <v>13923</v>
      </c>
      <c r="C27" s="32"/>
    </row>
    <row r="28" spans="1:3" ht="25.5" customHeight="1" x14ac:dyDescent="0.25"/>
    <row r="29" spans="1:3" ht="15.75" x14ac:dyDescent="0.25">
      <c r="A29" s="30" t="s">
        <v>19</v>
      </c>
      <c r="B29" s="30"/>
      <c r="C29" s="30"/>
    </row>
    <row r="30" spans="1:3" ht="15.75" x14ac:dyDescent="0.25">
      <c r="A30" s="1" t="s">
        <v>20</v>
      </c>
      <c r="B30" s="32">
        <f>(15333+21954.55+15333+34500+16770.25+46000)*1.22</f>
        <v>182866.77599999998</v>
      </c>
      <c r="C30" s="32"/>
    </row>
    <row r="31" spans="1:3" ht="41.25" customHeight="1" x14ac:dyDescent="0.25">
      <c r="A31" s="1" t="s">
        <v>21</v>
      </c>
      <c r="B31" s="32">
        <f>6500+3200+4193+25104.48+18606</f>
        <v>57603.479999999996</v>
      </c>
      <c r="C31" s="32"/>
    </row>
    <row r="32" spans="1:3" ht="39" customHeight="1" x14ac:dyDescent="0.25">
      <c r="A32" s="1" t="s">
        <v>22</v>
      </c>
      <c r="B32" s="32">
        <v>11845</v>
      </c>
      <c r="C32" s="32"/>
    </row>
    <row r="33" spans="1:3" ht="15.75" x14ac:dyDescent="0.25">
      <c r="A33" s="1" t="s">
        <v>81</v>
      </c>
      <c r="B33" s="32">
        <v>4000</v>
      </c>
      <c r="C33" s="32"/>
    </row>
    <row r="35" spans="1:3" ht="15.75" x14ac:dyDescent="0.25">
      <c r="A35" s="30" t="s">
        <v>23</v>
      </c>
      <c r="B35" s="30"/>
      <c r="C35" s="30"/>
    </row>
    <row r="36" spans="1:3" ht="15.75" x14ac:dyDescent="0.25">
      <c r="A36" s="1" t="s">
        <v>20</v>
      </c>
      <c r="B36" s="32">
        <f>(15333+95000+15333+23000+46000+16770.25+5031.25)*1.22</f>
        <v>264090.34999999998</v>
      </c>
      <c r="C36" s="32"/>
    </row>
    <row r="37" spans="1:3" ht="15.75" x14ac:dyDescent="0.25">
      <c r="A37" s="1" t="s">
        <v>24</v>
      </c>
      <c r="B37" s="32">
        <v>2788</v>
      </c>
      <c r="C37" s="32"/>
    </row>
    <row r="38" spans="1:3" ht="15.75" x14ac:dyDescent="0.25">
      <c r="A38" s="33" t="s">
        <v>82</v>
      </c>
      <c r="B38" s="32">
        <v>1800</v>
      </c>
      <c r="C38" s="32"/>
    </row>
    <row r="39" spans="1:3" ht="15.75" x14ac:dyDescent="0.25">
      <c r="A39" s="33" t="s">
        <v>83</v>
      </c>
      <c r="B39" s="32"/>
      <c r="C39" s="32"/>
    </row>
    <row r="40" spans="1:3" ht="31.5" x14ac:dyDescent="0.25">
      <c r="A40" s="6" t="s">
        <v>25</v>
      </c>
      <c r="B40" s="32">
        <f>(7500+15000+51060+20690)*1.2</f>
        <v>113100</v>
      </c>
      <c r="C40" s="32"/>
    </row>
    <row r="41" spans="1:3" ht="15.75" x14ac:dyDescent="0.25">
      <c r="A41" s="7" t="s">
        <v>26</v>
      </c>
      <c r="B41" s="34"/>
      <c r="C41" s="34"/>
    </row>
    <row r="42" spans="1:3" ht="15.75" x14ac:dyDescent="0.25">
      <c r="A42" s="8" t="s">
        <v>27</v>
      </c>
      <c r="B42" s="32">
        <v>38750</v>
      </c>
      <c r="C42" s="32"/>
    </row>
    <row r="43" spans="1:3" ht="15.75" x14ac:dyDescent="0.25">
      <c r="A43" s="8" t="s">
        <v>28</v>
      </c>
      <c r="B43" s="32">
        <v>4742</v>
      </c>
      <c r="C43" s="32"/>
    </row>
    <row r="44" spans="1:3" ht="15.75" x14ac:dyDescent="0.25">
      <c r="A44" s="8" t="s">
        <v>29</v>
      </c>
      <c r="B44" s="32">
        <v>2141</v>
      </c>
      <c r="C44" s="32"/>
    </row>
    <row r="45" spans="1:3" ht="15.75" x14ac:dyDescent="0.25">
      <c r="A45" s="7" t="s">
        <v>30</v>
      </c>
      <c r="B45" s="35"/>
      <c r="C45" s="35"/>
    </row>
    <row r="46" spans="1:3" ht="15.75" x14ac:dyDescent="0.25">
      <c r="A46" s="8" t="s">
        <v>27</v>
      </c>
      <c r="B46" s="32">
        <v>38750</v>
      </c>
      <c r="C46" s="32"/>
    </row>
    <row r="47" spans="1:3" ht="15.75" x14ac:dyDescent="0.25">
      <c r="A47" s="8" t="s">
        <v>28</v>
      </c>
      <c r="B47" s="32">
        <v>10534</v>
      </c>
      <c r="C47" s="32"/>
    </row>
    <row r="48" spans="1:3" ht="15.75" x14ac:dyDescent="0.25">
      <c r="A48" s="8" t="s">
        <v>29</v>
      </c>
      <c r="B48" s="32">
        <v>956.4</v>
      </c>
      <c r="C48" s="32"/>
    </row>
    <row r="49" spans="1:3" ht="15.75" x14ac:dyDescent="0.25">
      <c r="A49" s="7" t="s">
        <v>31</v>
      </c>
      <c r="B49" s="35"/>
      <c r="C49" s="35"/>
    </row>
    <row r="50" spans="1:3" ht="15.75" x14ac:dyDescent="0.25">
      <c r="A50" s="8" t="s">
        <v>28</v>
      </c>
      <c r="B50" s="32">
        <v>8172</v>
      </c>
      <c r="C50" s="32"/>
    </row>
    <row r="51" spans="1:3" ht="15.75" x14ac:dyDescent="0.25">
      <c r="A51" s="8" t="s">
        <v>32</v>
      </c>
      <c r="B51" s="32"/>
      <c r="C51" s="32"/>
    </row>
    <row r="52" spans="1:3" ht="15.75" x14ac:dyDescent="0.25">
      <c r="A52" s="8" t="s">
        <v>27</v>
      </c>
      <c r="B52" s="32">
        <v>68200</v>
      </c>
      <c r="C52" s="32"/>
    </row>
    <row r="53" spans="1:3" ht="15.75" x14ac:dyDescent="0.25">
      <c r="A53" s="8" t="s">
        <v>29</v>
      </c>
      <c r="B53" s="32">
        <v>466.8</v>
      </c>
      <c r="C53" s="32"/>
    </row>
    <row r="54" spans="1:3" ht="15.75" x14ac:dyDescent="0.25">
      <c r="A54" s="7" t="s">
        <v>33</v>
      </c>
      <c r="B54" s="35"/>
      <c r="C54" s="35"/>
    </row>
    <row r="55" spans="1:3" ht="15.75" x14ac:dyDescent="0.25">
      <c r="A55" s="8" t="s">
        <v>27</v>
      </c>
      <c r="B55" s="32">
        <v>38750</v>
      </c>
      <c r="C55" s="32"/>
    </row>
    <row r="56" spans="1:3" ht="15.75" x14ac:dyDescent="0.25">
      <c r="A56" s="8" t="s">
        <v>28</v>
      </c>
      <c r="B56" s="32">
        <v>7284</v>
      </c>
      <c r="C56" s="32"/>
    </row>
    <row r="57" spans="1:3" ht="15.75" x14ac:dyDescent="0.25">
      <c r="A57" s="8" t="s">
        <v>29</v>
      </c>
      <c r="B57" s="32"/>
      <c r="C57" s="32"/>
    </row>
    <row r="58" spans="1:3" ht="15.75" x14ac:dyDescent="0.25">
      <c r="A58" s="7" t="s">
        <v>34</v>
      </c>
      <c r="B58" s="35"/>
      <c r="C58" s="35"/>
    </row>
    <row r="59" spans="1:3" ht="15.75" x14ac:dyDescent="0.25">
      <c r="A59" s="8" t="s">
        <v>27</v>
      </c>
      <c r="B59" s="32">
        <v>38750</v>
      </c>
      <c r="C59" s="32"/>
    </row>
    <row r="60" spans="1:3" ht="15.75" x14ac:dyDescent="0.25">
      <c r="A60" s="8" t="s">
        <v>28</v>
      </c>
      <c r="B60" s="32"/>
      <c r="C60" s="32"/>
    </row>
    <row r="61" spans="1:3" ht="15.75" x14ac:dyDescent="0.25">
      <c r="A61" s="8" t="s">
        <v>29</v>
      </c>
      <c r="B61" s="32">
        <v>2205</v>
      </c>
      <c r="C61" s="32"/>
    </row>
    <row r="62" spans="1:3" ht="15.75" x14ac:dyDescent="0.25">
      <c r="A62" s="7" t="s">
        <v>35</v>
      </c>
      <c r="B62" s="35"/>
      <c r="C62" s="35"/>
    </row>
    <row r="63" spans="1:3" ht="15.75" x14ac:dyDescent="0.25">
      <c r="A63" s="8" t="s">
        <v>36</v>
      </c>
      <c r="B63" s="32">
        <v>38750</v>
      </c>
      <c r="C63" s="32"/>
    </row>
    <row r="64" spans="1:3" ht="15.75" x14ac:dyDescent="0.25">
      <c r="A64" s="8" t="s">
        <v>29</v>
      </c>
      <c r="B64" s="32"/>
      <c r="C64" s="32"/>
    </row>
    <row r="65" spans="1:3" ht="15.75" x14ac:dyDescent="0.25">
      <c r="A65" s="8" t="s">
        <v>28</v>
      </c>
      <c r="B65" s="32"/>
      <c r="C65" s="32"/>
    </row>
    <row r="66" spans="1:3" ht="15.75" x14ac:dyDescent="0.25">
      <c r="A66" s="7" t="s">
        <v>37</v>
      </c>
      <c r="B66" s="35"/>
      <c r="C66" s="35"/>
    </row>
    <row r="67" spans="1:3" ht="15.75" x14ac:dyDescent="0.25">
      <c r="A67" s="8" t="s">
        <v>28</v>
      </c>
      <c r="B67" s="32">
        <v>14299</v>
      </c>
      <c r="C67" s="32"/>
    </row>
    <row r="68" spans="1:3" ht="15.75" x14ac:dyDescent="0.25">
      <c r="A68" s="8" t="s">
        <v>29</v>
      </c>
      <c r="B68" s="32">
        <v>5643</v>
      </c>
      <c r="C68" s="32"/>
    </row>
    <row r="69" spans="1:3" ht="15.75" x14ac:dyDescent="0.25">
      <c r="A69" s="8" t="s">
        <v>27</v>
      </c>
      <c r="B69" s="32">
        <v>68200</v>
      </c>
      <c r="C69" s="32"/>
    </row>
    <row r="70" spans="1:3" ht="15.75" x14ac:dyDescent="0.25">
      <c r="A70" s="7" t="s">
        <v>38</v>
      </c>
      <c r="B70" s="36"/>
      <c r="C70" s="36"/>
    </row>
    <row r="71" spans="1:3" ht="15.75" x14ac:dyDescent="0.25">
      <c r="A71" s="8" t="s">
        <v>27</v>
      </c>
      <c r="B71" s="32">
        <v>13200</v>
      </c>
      <c r="C71" s="32"/>
    </row>
    <row r="72" spans="1:3" ht="15.75" x14ac:dyDescent="0.25">
      <c r="A72" s="8" t="s">
        <v>29</v>
      </c>
      <c r="B72" s="32">
        <v>1090</v>
      </c>
      <c r="C72" s="32"/>
    </row>
    <row r="73" spans="1:3" ht="15.75" x14ac:dyDescent="0.25">
      <c r="A73" s="8" t="s">
        <v>39</v>
      </c>
      <c r="B73" s="32">
        <v>2376</v>
      </c>
      <c r="C73" s="32"/>
    </row>
    <row r="74" spans="1:3" ht="15.75" x14ac:dyDescent="0.25">
      <c r="A74" s="7" t="s">
        <v>40</v>
      </c>
      <c r="B74" s="32"/>
      <c r="C74" s="32"/>
    </row>
    <row r="75" spans="1:3" ht="15.75" x14ac:dyDescent="0.25">
      <c r="A75" s="8" t="s">
        <v>27</v>
      </c>
      <c r="B75" s="32"/>
      <c r="C75" s="32"/>
    </row>
    <row r="76" spans="1:3" ht="15.75" x14ac:dyDescent="0.25">
      <c r="A76" s="8" t="s">
        <v>29</v>
      </c>
      <c r="B76" s="32"/>
      <c r="C76" s="32"/>
    </row>
    <row r="77" spans="1:3" ht="15.75" x14ac:dyDescent="0.25">
      <c r="A77" s="7" t="s">
        <v>41</v>
      </c>
      <c r="B77" s="32"/>
      <c r="C77" s="32"/>
    </row>
    <row r="78" spans="1:3" ht="15.75" x14ac:dyDescent="0.25">
      <c r="A78" s="8" t="s">
        <v>28</v>
      </c>
      <c r="B78" s="32"/>
      <c r="C78" s="32"/>
    </row>
    <row r="79" spans="1:3" ht="15.75" x14ac:dyDescent="0.25">
      <c r="A79" s="8" t="s">
        <v>29</v>
      </c>
      <c r="B79" s="32"/>
      <c r="C79" s="32"/>
    </row>
    <row r="80" spans="1:3" ht="15.75" x14ac:dyDescent="0.25">
      <c r="A80" s="8" t="s">
        <v>39</v>
      </c>
      <c r="B80" s="32"/>
      <c r="C80" s="32"/>
    </row>
    <row r="81" spans="1:3" ht="15.75" x14ac:dyDescent="0.25">
      <c r="A81" s="9" t="s">
        <v>42</v>
      </c>
      <c r="B81" s="32"/>
      <c r="C81" s="32"/>
    </row>
    <row r="82" spans="1:3" ht="15.75" x14ac:dyDescent="0.25">
      <c r="A82" s="8" t="s">
        <v>43</v>
      </c>
      <c r="B82" s="32">
        <v>38750</v>
      </c>
      <c r="C82" s="32"/>
    </row>
    <row r="83" spans="1:3" ht="15.75" x14ac:dyDescent="0.25">
      <c r="A83" s="8" t="s">
        <v>28</v>
      </c>
      <c r="B83" s="32">
        <v>11272.7</v>
      </c>
      <c r="C83" s="32"/>
    </row>
    <row r="84" spans="1:3" ht="15.75" x14ac:dyDescent="0.25">
      <c r="A84" s="8" t="s">
        <v>29</v>
      </c>
      <c r="B84" s="32"/>
      <c r="C84" s="32"/>
    </row>
    <row r="85" spans="1:3" ht="15.75" x14ac:dyDescent="0.25">
      <c r="A85" s="8" t="s">
        <v>39</v>
      </c>
      <c r="B85" s="32"/>
      <c r="C85" s="32"/>
    </row>
    <row r="86" spans="1:3" ht="15.75" x14ac:dyDescent="0.25">
      <c r="A86" s="9" t="s">
        <v>44</v>
      </c>
      <c r="B86" s="35"/>
      <c r="C86" s="35"/>
    </row>
    <row r="87" spans="1:3" ht="15.75" x14ac:dyDescent="0.25">
      <c r="A87" s="8" t="s">
        <v>27</v>
      </c>
      <c r="B87" s="32">
        <v>66000</v>
      </c>
      <c r="C87" s="32"/>
    </row>
    <row r="88" spans="1:3" ht="15.75" x14ac:dyDescent="0.25">
      <c r="A88" s="8" t="s">
        <v>45</v>
      </c>
      <c r="B88" s="32"/>
      <c r="C88" s="32"/>
    </row>
    <row r="89" spans="1:3" ht="15.75" x14ac:dyDescent="0.25">
      <c r="A89" s="8" t="s">
        <v>28</v>
      </c>
      <c r="B89" s="32">
        <v>9994</v>
      </c>
      <c r="C89" s="32"/>
    </row>
    <row r="90" spans="1:3" ht="15.75" x14ac:dyDescent="0.25">
      <c r="A90" s="8" t="s">
        <v>29</v>
      </c>
      <c r="B90" s="32">
        <v>2415</v>
      </c>
      <c r="C90" s="32"/>
    </row>
    <row r="91" spans="1:3" ht="15.75" x14ac:dyDescent="0.25">
      <c r="A91" s="9" t="s">
        <v>46</v>
      </c>
      <c r="B91" s="35"/>
      <c r="C91" s="35"/>
    </row>
    <row r="92" spans="1:3" ht="15.75" x14ac:dyDescent="0.25">
      <c r="A92" s="8" t="s">
        <v>27</v>
      </c>
      <c r="B92" s="32">
        <v>68200</v>
      </c>
      <c r="C92" s="32"/>
    </row>
    <row r="93" spans="1:3" ht="15.75" x14ac:dyDescent="0.25">
      <c r="A93" s="8" t="s">
        <v>28</v>
      </c>
      <c r="B93" s="32">
        <v>9199.2000000000007</v>
      </c>
      <c r="C93" s="32"/>
    </row>
    <row r="94" spans="1:3" ht="15.75" x14ac:dyDescent="0.25">
      <c r="A94" s="8" t="s">
        <v>29</v>
      </c>
      <c r="B94" s="32"/>
      <c r="C94" s="32"/>
    </row>
    <row r="95" spans="1:3" ht="15.75" x14ac:dyDescent="0.25">
      <c r="A95" s="9" t="s">
        <v>84</v>
      </c>
      <c r="B95" s="10"/>
      <c r="C95" s="10"/>
    </row>
    <row r="96" spans="1:3" ht="15.75" x14ac:dyDescent="0.25">
      <c r="A96" s="8" t="s">
        <v>27</v>
      </c>
      <c r="B96" s="32">
        <v>19800</v>
      </c>
      <c r="C96" s="32"/>
    </row>
    <row r="97" spans="1:3" ht="15.75" x14ac:dyDescent="0.25">
      <c r="A97" s="8" t="s">
        <v>29</v>
      </c>
      <c r="B97" s="32">
        <v>2591</v>
      </c>
      <c r="C97" s="32"/>
    </row>
    <row r="98" spans="1:3" ht="15.75" x14ac:dyDescent="0.25">
      <c r="A98" s="8" t="s">
        <v>28</v>
      </c>
      <c r="B98" s="32">
        <v>460</v>
      </c>
      <c r="C98" s="32"/>
    </row>
    <row r="99" spans="1:3" ht="15.75" x14ac:dyDescent="0.25">
      <c r="A99" s="9" t="s">
        <v>47</v>
      </c>
      <c r="B99" s="10"/>
      <c r="C99" s="10"/>
    </row>
    <row r="100" spans="1:3" ht="15.75" x14ac:dyDescent="0.25">
      <c r="A100" s="8" t="s">
        <v>48</v>
      </c>
      <c r="B100" s="32"/>
      <c r="C100" s="32"/>
    </row>
    <row r="101" spans="1:3" ht="15.75" x14ac:dyDescent="0.25">
      <c r="A101" s="8" t="s">
        <v>28</v>
      </c>
      <c r="B101" s="32"/>
      <c r="C101" s="32"/>
    </row>
    <row r="102" spans="1:3" ht="15.75" x14ac:dyDescent="0.25">
      <c r="A102" s="9" t="s">
        <v>49</v>
      </c>
      <c r="B102" s="35"/>
      <c r="C102" s="35"/>
    </row>
    <row r="103" spans="1:3" ht="15.75" x14ac:dyDescent="0.25">
      <c r="A103" s="8" t="s">
        <v>27</v>
      </c>
      <c r="B103" s="32">
        <v>68200</v>
      </c>
      <c r="C103" s="32"/>
    </row>
    <row r="104" spans="1:3" ht="15.75" x14ac:dyDescent="0.25">
      <c r="A104" s="8" t="s">
        <v>32</v>
      </c>
      <c r="B104" s="32"/>
      <c r="C104" s="32"/>
    </row>
    <row r="105" spans="1:3" ht="15.75" x14ac:dyDescent="0.25">
      <c r="A105" s="8" t="s">
        <v>28</v>
      </c>
      <c r="B105" s="32">
        <v>12839</v>
      </c>
      <c r="C105" s="32"/>
    </row>
    <row r="106" spans="1:3" ht="15.75" x14ac:dyDescent="0.25">
      <c r="A106" s="8" t="s">
        <v>29</v>
      </c>
      <c r="B106" s="32">
        <v>2074</v>
      </c>
      <c r="C106" s="32"/>
    </row>
    <row r="107" spans="1:3" ht="15.75" x14ac:dyDescent="0.25">
      <c r="A107" s="9" t="s">
        <v>85</v>
      </c>
      <c r="B107" s="32"/>
      <c r="C107" s="32"/>
    </row>
    <row r="108" spans="1:3" ht="15.75" x14ac:dyDescent="0.25">
      <c r="A108" s="8" t="s">
        <v>27</v>
      </c>
      <c r="B108" s="32">
        <v>24200</v>
      </c>
      <c r="C108" s="32"/>
    </row>
    <row r="109" spans="1:3" ht="15.75" x14ac:dyDescent="0.25">
      <c r="A109" s="7" t="s">
        <v>51</v>
      </c>
      <c r="B109" s="32"/>
      <c r="C109" s="32"/>
    </row>
    <row r="110" spans="1:3" ht="15.75" x14ac:dyDescent="0.25">
      <c r="A110" s="8" t="s">
        <v>50</v>
      </c>
      <c r="B110" s="32">
        <v>68200</v>
      </c>
      <c r="C110" s="32"/>
    </row>
    <row r="111" spans="1:3" ht="15.75" x14ac:dyDescent="0.25">
      <c r="A111" s="8" t="s">
        <v>52</v>
      </c>
      <c r="B111" s="32"/>
      <c r="C111" s="32"/>
    </row>
    <row r="112" spans="1:3" ht="15.75" x14ac:dyDescent="0.25">
      <c r="A112" s="8" t="s">
        <v>86</v>
      </c>
      <c r="B112" s="32">
        <v>4000</v>
      </c>
      <c r="C112" s="32"/>
    </row>
    <row r="113" spans="1:3" ht="15.75" x14ac:dyDescent="0.25">
      <c r="A113" s="8" t="s">
        <v>29</v>
      </c>
      <c r="B113" s="32">
        <v>1545</v>
      </c>
      <c r="C113" s="32"/>
    </row>
    <row r="114" spans="1:3" ht="15.75" x14ac:dyDescent="0.25">
      <c r="A114" s="7" t="s">
        <v>53</v>
      </c>
      <c r="B114" s="32"/>
      <c r="C114" s="32"/>
    </row>
    <row r="115" spans="1:3" ht="15.75" x14ac:dyDescent="0.25">
      <c r="A115" s="8" t="s">
        <v>50</v>
      </c>
      <c r="B115" s="32">
        <v>38750</v>
      </c>
      <c r="C115" s="32"/>
    </row>
    <row r="116" spans="1:3" ht="15.75" x14ac:dyDescent="0.25">
      <c r="A116" s="8" t="s">
        <v>28</v>
      </c>
      <c r="B116" s="32">
        <v>2016</v>
      </c>
      <c r="C116" s="32"/>
    </row>
    <row r="117" spans="1:3" ht="15.75" x14ac:dyDescent="0.25">
      <c r="A117" s="8" t="s">
        <v>29</v>
      </c>
      <c r="B117" s="32">
        <v>1546</v>
      </c>
      <c r="C117" s="32"/>
    </row>
    <row r="118" spans="1:3" ht="15.75" x14ac:dyDescent="0.25">
      <c r="A118" s="7" t="s">
        <v>54</v>
      </c>
      <c r="B118" s="32"/>
      <c r="C118" s="32"/>
    </row>
    <row r="119" spans="1:3" ht="15.75" x14ac:dyDescent="0.25">
      <c r="A119" s="8" t="s">
        <v>50</v>
      </c>
      <c r="B119" s="32">
        <v>68200</v>
      </c>
      <c r="C119" s="32"/>
    </row>
    <row r="120" spans="1:3" ht="15.75" x14ac:dyDescent="0.25">
      <c r="A120" s="8" t="s">
        <v>28</v>
      </c>
      <c r="B120" s="32">
        <v>4184.93</v>
      </c>
      <c r="C120" s="32"/>
    </row>
    <row r="121" spans="1:3" ht="15.75" x14ac:dyDescent="0.25">
      <c r="A121" s="8" t="s">
        <v>29</v>
      </c>
      <c r="B121" s="32">
        <v>655.20000000000005</v>
      </c>
      <c r="C121" s="32"/>
    </row>
    <row r="122" spans="1:3" ht="15.75" x14ac:dyDescent="0.25">
      <c r="A122" s="7" t="s">
        <v>55</v>
      </c>
      <c r="B122" s="32"/>
      <c r="C122" s="32"/>
    </row>
    <row r="123" spans="1:3" ht="15.75" x14ac:dyDescent="0.25">
      <c r="A123" s="11" t="s">
        <v>27</v>
      </c>
      <c r="B123" s="32">
        <v>38750</v>
      </c>
      <c r="C123" s="32"/>
    </row>
    <row r="124" spans="1:3" ht="15.75" x14ac:dyDescent="0.25">
      <c r="A124" s="11" t="s">
        <v>28</v>
      </c>
      <c r="B124" s="32"/>
      <c r="C124" s="32"/>
    </row>
    <row r="125" spans="1:3" ht="15.75" x14ac:dyDescent="0.25">
      <c r="A125" s="8" t="s">
        <v>29</v>
      </c>
      <c r="B125" s="32">
        <v>3178</v>
      </c>
      <c r="C125" s="32"/>
    </row>
    <row r="126" spans="1:3" ht="15.75" x14ac:dyDescent="0.25">
      <c r="A126" s="11" t="s">
        <v>87</v>
      </c>
      <c r="B126" s="32">
        <v>11500</v>
      </c>
      <c r="C126" s="32"/>
    </row>
    <row r="127" spans="1:3" ht="26.25" customHeight="1" x14ac:dyDescent="0.25">
      <c r="A127" s="7" t="s">
        <v>88</v>
      </c>
      <c r="B127" s="32"/>
      <c r="C127" s="32"/>
    </row>
    <row r="128" spans="1:3" ht="33" customHeight="1" x14ac:dyDescent="0.25">
      <c r="A128" s="8" t="s">
        <v>27</v>
      </c>
      <c r="B128" s="32"/>
      <c r="C128" s="32"/>
    </row>
    <row r="129" spans="1:3" ht="15.75" x14ac:dyDescent="0.25">
      <c r="A129" s="9" t="s">
        <v>56</v>
      </c>
      <c r="B129" s="32"/>
      <c r="C129" s="32"/>
    </row>
    <row r="130" spans="1:3" ht="15.75" x14ac:dyDescent="0.25">
      <c r="A130" s="8" t="s">
        <v>27</v>
      </c>
      <c r="B130" s="32">
        <v>68200</v>
      </c>
      <c r="C130" s="32"/>
    </row>
    <row r="131" spans="1:3" ht="15.75" x14ac:dyDescent="0.25">
      <c r="A131" s="8" t="s">
        <v>28</v>
      </c>
      <c r="B131" s="32"/>
      <c r="C131" s="32"/>
    </row>
    <row r="132" spans="1:3" ht="15.75" x14ac:dyDescent="0.25">
      <c r="A132" s="8" t="s">
        <v>29</v>
      </c>
      <c r="B132" s="32"/>
      <c r="C132" s="32"/>
    </row>
    <row r="133" spans="1:3" ht="15.75" x14ac:dyDescent="0.25">
      <c r="A133" s="7" t="s">
        <v>57</v>
      </c>
      <c r="B133" s="32"/>
      <c r="C133" s="32"/>
    </row>
    <row r="134" spans="1:3" ht="15.75" x14ac:dyDescent="0.25">
      <c r="A134" s="8" t="s">
        <v>50</v>
      </c>
      <c r="B134" s="32"/>
      <c r="C134" s="32"/>
    </row>
    <row r="135" spans="1:3" ht="15.75" x14ac:dyDescent="0.25">
      <c r="A135" s="8" t="s">
        <v>29</v>
      </c>
      <c r="B135" s="32"/>
      <c r="C135" s="32"/>
    </row>
    <row r="136" spans="1:3" ht="15.75" x14ac:dyDescent="0.25">
      <c r="A136" s="8" t="s">
        <v>89</v>
      </c>
      <c r="B136" s="32"/>
      <c r="C136" s="32"/>
    </row>
    <row r="137" spans="1:3" ht="15.75" x14ac:dyDescent="0.25">
      <c r="A137" s="8" t="s">
        <v>28</v>
      </c>
      <c r="B137" s="32"/>
      <c r="C137" s="32"/>
    </row>
    <row r="138" spans="1:3" ht="31.5" x14ac:dyDescent="0.25">
      <c r="A138" s="37" t="s">
        <v>90</v>
      </c>
      <c r="B138" s="10"/>
      <c r="C138" s="10"/>
    </row>
    <row r="139" spans="1:3" ht="15.75" x14ac:dyDescent="0.25">
      <c r="A139" s="8" t="s">
        <v>91</v>
      </c>
      <c r="B139" s="32">
        <v>34000</v>
      </c>
      <c r="C139" s="32"/>
    </row>
    <row r="141" spans="1:3" ht="15.75" x14ac:dyDescent="0.25">
      <c r="A141" s="29" t="s">
        <v>58</v>
      </c>
      <c r="B141" s="29"/>
      <c r="C141" s="29"/>
    </row>
    <row r="142" spans="1:3" ht="15.75" x14ac:dyDescent="0.25">
      <c r="A142" s="12"/>
      <c r="B142" s="12"/>
    </row>
    <row r="143" spans="1:3" ht="38.25" customHeight="1" x14ac:dyDescent="0.25">
      <c r="A143" s="28" t="s">
        <v>59</v>
      </c>
      <c r="B143" s="13" t="s">
        <v>60</v>
      </c>
      <c r="C143" s="13" t="s">
        <v>61</v>
      </c>
    </row>
    <row r="144" spans="1:3" ht="15.75" x14ac:dyDescent="0.25">
      <c r="A144" s="8" t="s">
        <v>62</v>
      </c>
      <c r="B144" s="14"/>
      <c r="C144" s="14">
        <f>18292+9298.4</f>
        <v>27590.400000000001</v>
      </c>
    </row>
    <row r="145" spans="1:3" ht="15.75" x14ac:dyDescent="0.25">
      <c r="A145" s="8" t="s">
        <v>63</v>
      </c>
      <c r="B145" s="14"/>
      <c r="C145" s="14">
        <v>9315</v>
      </c>
    </row>
    <row r="146" spans="1:3" ht="15.75" x14ac:dyDescent="0.25">
      <c r="A146" s="8" t="s">
        <v>64</v>
      </c>
      <c r="B146" s="15"/>
      <c r="C146" s="14"/>
    </row>
    <row r="147" spans="1:3" ht="15.75" x14ac:dyDescent="0.25">
      <c r="A147" s="8" t="s">
        <v>67</v>
      </c>
      <c r="B147" s="15"/>
      <c r="C147" s="14">
        <v>19880</v>
      </c>
    </row>
    <row r="148" spans="1:3" ht="15.75" x14ac:dyDescent="0.25">
      <c r="A148" s="8" t="s">
        <v>66</v>
      </c>
      <c r="B148" s="14"/>
      <c r="C148" s="14">
        <f>111726</f>
        <v>111726</v>
      </c>
    </row>
    <row r="149" spans="1:3" ht="15.75" x14ac:dyDescent="0.25">
      <c r="A149" s="28" t="s">
        <v>92</v>
      </c>
      <c r="B149" s="14"/>
      <c r="C149" s="16"/>
    </row>
    <row r="150" spans="1:3" ht="15.75" x14ac:dyDescent="0.25">
      <c r="A150" s="8" t="s">
        <v>67</v>
      </c>
      <c r="B150" s="15">
        <v>0</v>
      </c>
      <c r="C150" s="14">
        <v>69632</v>
      </c>
    </row>
    <row r="151" spans="1:3" ht="15.75" x14ac:dyDescent="0.25">
      <c r="A151" s="8" t="s">
        <v>64</v>
      </c>
      <c r="B151" s="15">
        <v>0</v>
      </c>
      <c r="C151" s="14">
        <f>(8011.47+7504.41+14078.4)*1.22</f>
        <v>36105.0216</v>
      </c>
    </row>
    <row r="152" spans="1:3" ht="15.75" x14ac:dyDescent="0.25">
      <c r="A152" s="8" t="s">
        <v>65</v>
      </c>
      <c r="B152" s="15">
        <v>0</v>
      </c>
      <c r="C152" s="14">
        <f>12000</f>
        <v>12000</v>
      </c>
    </row>
    <row r="153" spans="1:3" ht="15.75" x14ac:dyDescent="0.25">
      <c r="A153" s="8" t="s">
        <v>66</v>
      </c>
      <c r="B153" s="14">
        <v>282657</v>
      </c>
      <c r="C153" s="14">
        <f>211603</f>
        <v>211603</v>
      </c>
    </row>
    <row r="154" spans="1:3" ht="15.75" x14ac:dyDescent="0.25">
      <c r="A154" s="8" t="s">
        <v>70</v>
      </c>
      <c r="B154" s="38" t="s">
        <v>93</v>
      </c>
      <c r="C154" s="14">
        <v>9000</v>
      </c>
    </row>
    <row r="155" spans="1:3" ht="15.75" x14ac:dyDescent="0.25">
      <c r="A155" s="8" t="s">
        <v>63</v>
      </c>
      <c r="B155" s="14">
        <v>39000</v>
      </c>
      <c r="C155" s="14">
        <v>12640</v>
      </c>
    </row>
    <row r="156" spans="1:3" ht="15.75" x14ac:dyDescent="0.25">
      <c r="A156" s="8" t="s">
        <v>62</v>
      </c>
      <c r="B156" s="17">
        <v>94482</v>
      </c>
      <c r="C156" s="14">
        <f>97874+14860+2000</f>
        <v>114734</v>
      </c>
    </row>
    <row r="157" spans="1:3" ht="15.75" x14ac:dyDescent="0.25">
      <c r="A157" s="8" t="s">
        <v>94</v>
      </c>
      <c r="B157" s="17"/>
      <c r="C157" s="14">
        <f>1550+1970+3664</f>
        <v>7184</v>
      </c>
    </row>
    <row r="158" spans="1:3" ht="15.75" x14ac:dyDescent="0.25">
      <c r="A158" s="28" t="s">
        <v>95</v>
      </c>
      <c r="B158" s="18"/>
    </row>
    <row r="159" spans="1:3" ht="15.75" x14ac:dyDescent="0.25">
      <c r="A159" s="19" t="s">
        <v>68</v>
      </c>
      <c r="B159" s="20"/>
      <c r="C159" s="17"/>
    </row>
    <row r="160" spans="1:3" ht="15.75" x14ac:dyDescent="0.25">
      <c r="A160" s="19" t="s">
        <v>69</v>
      </c>
      <c r="B160" s="20"/>
      <c r="C160" s="17"/>
    </row>
    <row r="161" spans="1:3" ht="15.75" x14ac:dyDescent="0.25">
      <c r="A161" s="19" t="s">
        <v>70</v>
      </c>
      <c r="B161" s="21"/>
      <c r="C161" s="17"/>
    </row>
    <row r="162" spans="1:3" ht="15.75" x14ac:dyDescent="0.25">
      <c r="A162" s="19" t="s">
        <v>71</v>
      </c>
      <c r="B162" s="20"/>
      <c r="C162" s="17">
        <f>30960</f>
        <v>30960</v>
      </c>
    </row>
    <row r="163" spans="1:3" ht="15.75" x14ac:dyDescent="0.25">
      <c r="A163" s="19" t="s">
        <v>72</v>
      </c>
      <c r="B163" s="21">
        <v>0</v>
      </c>
      <c r="C163" s="17"/>
    </row>
    <row r="164" spans="1:3" ht="15.75" x14ac:dyDescent="0.25">
      <c r="A164" s="19"/>
      <c r="B164" s="22"/>
      <c r="C164" s="23"/>
    </row>
    <row r="165" spans="1:3" ht="15.75" x14ac:dyDescent="0.25">
      <c r="A165" s="24" t="s">
        <v>96</v>
      </c>
      <c r="B165" s="10">
        <f>(34500+17250+40250)*1.2</f>
        <v>110400</v>
      </c>
    </row>
    <row r="166" spans="1:3" ht="15.75" x14ac:dyDescent="0.25">
      <c r="A166" s="24" t="s">
        <v>1</v>
      </c>
      <c r="B166" s="10">
        <v>15000</v>
      </c>
    </row>
    <row r="167" spans="1:3" ht="15.75" x14ac:dyDescent="0.25">
      <c r="A167" s="24" t="s">
        <v>73</v>
      </c>
      <c r="B167" s="10">
        <v>295</v>
      </c>
    </row>
    <row r="168" spans="1:3" x14ac:dyDescent="0.25">
      <c r="B168" s="25"/>
    </row>
    <row r="169" spans="1:3" ht="15.75" x14ac:dyDescent="0.25">
      <c r="A169" s="26"/>
      <c r="B169" s="27"/>
    </row>
    <row r="170" spans="1:3" ht="15.75" x14ac:dyDescent="0.25">
      <c r="A170" s="26"/>
      <c r="B170" s="27"/>
    </row>
    <row r="171" spans="1:3" ht="15.75" x14ac:dyDescent="0.25">
      <c r="A171" s="26"/>
      <c r="B171" s="27"/>
    </row>
  </sheetData>
  <mergeCells count="135">
    <mergeCell ref="B135:C135"/>
    <mergeCell ref="B136:C136"/>
    <mergeCell ref="B137:C137"/>
    <mergeCell ref="B139:C139"/>
    <mergeCell ref="A141:C141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3:C93"/>
    <mergeCell ref="B94:C94"/>
    <mergeCell ref="B96:C96"/>
    <mergeCell ref="B97:C97"/>
    <mergeCell ref="B98:C98"/>
    <mergeCell ref="B88:C88"/>
    <mergeCell ref="B89:C89"/>
    <mergeCell ref="B90:C90"/>
    <mergeCell ref="B91:C91"/>
    <mergeCell ref="B92:C92"/>
    <mergeCell ref="B83:C83"/>
    <mergeCell ref="B84:C84"/>
    <mergeCell ref="B85:C85"/>
    <mergeCell ref="B86:C86"/>
    <mergeCell ref="B87:C87"/>
    <mergeCell ref="B78:C78"/>
    <mergeCell ref="B79:C79"/>
    <mergeCell ref="B80:C80"/>
    <mergeCell ref="B81:C81"/>
    <mergeCell ref="B82:C82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2:C32"/>
    <mergeCell ref="B33:C33"/>
    <mergeCell ref="A35:C35"/>
    <mergeCell ref="B36:C36"/>
    <mergeCell ref="B37:C37"/>
    <mergeCell ref="B26:C26"/>
    <mergeCell ref="B27:C27"/>
    <mergeCell ref="A29:C29"/>
    <mergeCell ref="B30:C30"/>
    <mergeCell ref="B31:C31"/>
    <mergeCell ref="A21:C21"/>
    <mergeCell ref="A22:C22"/>
    <mergeCell ref="B23:C23"/>
    <mergeCell ref="B24:C24"/>
    <mergeCell ref="B25:C25"/>
    <mergeCell ref="B16:C16"/>
    <mergeCell ref="B17:C17"/>
    <mergeCell ref="B18:C18"/>
    <mergeCell ref="B19:C19"/>
    <mergeCell ref="A20:B20"/>
    <mergeCell ref="B11:C11"/>
    <mergeCell ref="B12:C12"/>
    <mergeCell ref="B13:C13"/>
    <mergeCell ref="B14:C14"/>
    <mergeCell ref="B15:C15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</mergeCells>
  <hyperlinks>
    <hyperlink ref="A122" r:id="rId1" display="https://doroga-zhizni.org/tanya-s-ne-ostavit-v-odinochestve.htm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2021-09-09T08:34:05Z</dcterms:modified>
</cp:coreProperties>
</file>